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brunswick-fp\Projects\PA 2016-X-23938\NJCEP - Committee Meetings\Energy Efficiency\2017\021417\"/>
    </mc:Choice>
  </mc:AlternateContent>
  <bookViews>
    <workbookView xWindow="0" yWindow="0" windowWidth="28800" windowHeight="12216"/>
  </bookViews>
  <sheets>
    <sheet name="FY17 Exp v Bud - 6&amp;6 v2" sheetId="1" r:id="rId1"/>
    <sheet name="Program Metrics" sheetId="2" r:id="rId2"/>
  </sheets>
  <externalReferences>
    <externalReference r:id="rId3"/>
    <externalReference r:id="rId4"/>
    <externalReference r:id="rId5"/>
  </externalReferences>
  <definedNames>
    <definedName name="cpd" localSheetId="0">#REF!</definedName>
    <definedName name="cpd" localSheetId="1">#REF!</definedName>
    <definedName name="cpd">#REF!</definedName>
    <definedName name="cpdcon" localSheetId="0">#REF!</definedName>
    <definedName name="cpdcon" localSheetId="1">#REF!</definedName>
    <definedName name="cpdcon">#REF!</definedName>
    <definedName name="cpdin" localSheetId="0">#REF!</definedName>
    <definedName name="cpdin" localSheetId="1">#REF!</definedName>
    <definedName name="cpdin">#REF!</definedName>
    <definedName name="gpue" localSheetId="0">#REF!</definedName>
    <definedName name="gpue" localSheetId="1">#REF!</definedName>
    <definedName name="gpue">#REF!</definedName>
    <definedName name="gpuecon" localSheetId="0">#REF!</definedName>
    <definedName name="gpuecon" localSheetId="1">#REF!</definedName>
    <definedName name="gpuecon">#REF!</definedName>
    <definedName name="gpuein" localSheetId="0">#REF!</definedName>
    <definedName name="gpuein" localSheetId="1">#REF!</definedName>
    <definedName name="gpuein">#REF!</definedName>
    <definedName name="Incentive" localSheetId="1">#REF!</definedName>
    <definedName name="Incentive">#REF!</definedName>
    <definedName name="Incentive_Cap">#N/A</definedName>
    <definedName name="Incentive_percent" localSheetId="0">#REF!</definedName>
    <definedName name="Incentive_percent" localSheetId="1">#REF!</definedName>
    <definedName name="Incentive_percent">#REF!</definedName>
    <definedName name="njng" localSheetId="0">#REF!</definedName>
    <definedName name="njng" localSheetId="1">#REF!</definedName>
    <definedName name="njng">#REF!</definedName>
    <definedName name="njngcon" localSheetId="0">#REF!</definedName>
    <definedName name="njngcon" localSheetId="1">#REF!</definedName>
    <definedName name="njngcon">#REF!</definedName>
    <definedName name="njngin" localSheetId="0">#REF!</definedName>
    <definedName name="njngin" localSheetId="1">#REF!</definedName>
    <definedName name="njngin">#REF!</definedName>
    <definedName name="nui" localSheetId="0">#REF!</definedName>
    <definedName name="nui" localSheetId="1">#REF!</definedName>
    <definedName name="nui">#REF!</definedName>
    <definedName name="nuicon" localSheetId="0">#REF!</definedName>
    <definedName name="nuicon" localSheetId="1">#REF!</definedName>
    <definedName name="nuicon">#REF!</definedName>
    <definedName name="nuiin" localSheetId="0">#REF!</definedName>
    <definedName name="nuiin" localSheetId="1">#REF!</definedName>
    <definedName name="nuiin">#REF!</definedName>
    <definedName name="_xlnm.Print_Area" localSheetId="1">#REF!</definedName>
    <definedName name="_xlnm.Print_Area">#REF!</definedName>
    <definedName name="_xlnm.Print_Titles" localSheetId="1">#REF!</definedName>
    <definedName name="_xlnm.Print_Titles">#REF!</definedName>
    <definedName name="pse" localSheetId="0">#REF!</definedName>
    <definedName name="pse" localSheetId="1">#REF!</definedName>
    <definedName name="pse">#REF!</definedName>
    <definedName name="psecon" localSheetId="0">#REF!</definedName>
    <definedName name="psecon" localSheetId="1">#REF!</definedName>
    <definedName name="psecon">#REF!</definedName>
    <definedName name="psein" localSheetId="0">#REF!</definedName>
    <definedName name="psein" localSheetId="1">#REF!</definedName>
    <definedName name="psein">#REF!</definedName>
    <definedName name="psg" localSheetId="0">#REF!</definedName>
    <definedName name="psg" localSheetId="1">#REF!</definedName>
    <definedName name="psg">#REF!</definedName>
    <definedName name="psgcon" localSheetId="0">#REF!</definedName>
    <definedName name="psgcon" localSheetId="1">#REF!</definedName>
    <definedName name="psgcon">#REF!</definedName>
    <definedName name="psgin" localSheetId="0">#REF!</definedName>
    <definedName name="psgin" localSheetId="1">#REF!</definedName>
    <definedName name="psgin">#REF!</definedName>
    <definedName name="reco" localSheetId="0">#REF!</definedName>
    <definedName name="reco" localSheetId="1">#REF!</definedName>
    <definedName name="reco">#REF!</definedName>
    <definedName name="recocon" localSheetId="0">#REF!</definedName>
    <definedName name="recocon" localSheetId="1">#REF!</definedName>
    <definedName name="recocon">#REF!</definedName>
    <definedName name="recoin" localSheetId="0">#REF!</definedName>
    <definedName name="recoin" localSheetId="1">#REF!</definedName>
    <definedName name="recoin">#REF!</definedName>
    <definedName name="sjg" localSheetId="0">#REF!</definedName>
    <definedName name="sjg" localSheetId="1">#REF!</definedName>
    <definedName name="sjg">#REF!</definedName>
    <definedName name="sjgcon" localSheetId="0">#REF!</definedName>
    <definedName name="sjgcon" localSheetId="1">#REF!</definedName>
    <definedName name="sjgcon">#REF!</definedName>
    <definedName name="sjgin" localSheetId="0">#REF!</definedName>
    <definedName name="sjgin" localSheetId="1">#REF!</definedName>
    <definedName name="sjgin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11" i="2"/>
  <c r="C12" i="2"/>
  <c r="B13" i="2"/>
  <c r="C13" i="2"/>
  <c r="B14" i="2"/>
  <c r="C14" i="2"/>
  <c r="B15" i="2"/>
  <c r="C15" i="2"/>
  <c r="B29" i="2"/>
  <c r="C32" i="2"/>
  <c r="C33" i="2"/>
  <c r="F49" i="1" l="1"/>
  <c r="E54" i="1"/>
  <c r="E52" i="1"/>
  <c r="E50" i="1"/>
  <c r="E49" i="1"/>
  <c r="E48" i="1"/>
  <c r="E47" i="1"/>
  <c r="E46" i="1"/>
  <c r="E44" i="1"/>
  <c r="E43" i="1"/>
  <c r="E42" i="1" s="1"/>
  <c r="E41" i="1"/>
  <c r="E40" i="1"/>
  <c r="E38" i="1"/>
  <c r="E37" i="1"/>
  <c r="E36" i="1"/>
  <c r="E34" i="1"/>
  <c r="E33" i="1"/>
  <c r="E32" i="1"/>
  <c r="E30" i="1"/>
  <c r="E29" i="1"/>
  <c r="E27" i="1"/>
  <c r="E26" i="1"/>
  <c r="E24" i="1" s="1"/>
  <c r="E25" i="1"/>
  <c r="E23" i="1"/>
  <c r="E21" i="1"/>
  <c r="E20" i="1"/>
  <c r="E19" i="1"/>
  <c r="E18" i="1"/>
  <c r="E17" i="1"/>
  <c r="E16" i="1"/>
  <c r="E15" i="1"/>
  <c r="E14" i="1"/>
  <c r="E12" i="1"/>
  <c r="E10" i="1"/>
  <c r="E9" i="1"/>
  <c r="E8" i="1"/>
  <c r="E6" i="1" s="1"/>
  <c r="E7" i="1"/>
  <c r="E53" i="1"/>
  <c r="E51" i="1"/>
  <c r="E45" i="1"/>
  <c r="E39" i="1"/>
  <c r="E31" i="1"/>
  <c r="E28" i="1"/>
  <c r="E22" i="1"/>
  <c r="E11" i="1"/>
  <c r="E13" i="1" l="1"/>
  <c r="E5" i="1" s="1"/>
  <c r="E4" i="1" s="1"/>
  <c r="E35" i="1"/>
  <c r="D53" i="1"/>
  <c r="C53" i="1"/>
  <c r="B53" i="1"/>
  <c r="D51" i="1"/>
  <c r="C51" i="1"/>
  <c r="B51" i="1"/>
  <c r="D45" i="1"/>
  <c r="C45" i="1"/>
  <c r="B45" i="1"/>
  <c r="F43" i="1"/>
  <c r="D42" i="1"/>
  <c r="C42" i="1"/>
  <c r="B42" i="1"/>
  <c r="F41" i="1"/>
  <c r="D39" i="1"/>
  <c r="C39" i="1"/>
  <c r="B39" i="1"/>
  <c r="F38" i="1"/>
  <c r="F37" i="1"/>
  <c r="F36" i="1" s="1"/>
  <c r="D36" i="1"/>
  <c r="D35" i="1" s="1"/>
  <c r="C36" i="1"/>
  <c r="B36" i="1"/>
  <c r="F33" i="1"/>
  <c r="F32" i="1"/>
  <c r="D31" i="1"/>
  <c r="C31" i="1"/>
  <c r="B31" i="1"/>
  <c r="F29" i="1"/>
  <c r="D28" i="1"/>
  <c r="C28" i="1"/>
  <c r="B28" i="1"/>
  <c r="F26" i="1"/>
  <c r="D24" i="1"/>
  <c r="C24" i="1"/>
  <c r="B24" i="1"/>
  <c r="D22" i="1"/>
  <c r="C22" i="1"/>
  <c r="B22" i="1"/>
  <c r="F21" i="1"/>
  <c r="F20" i="1"/>
  <c r="F17" i="1"/>
  <c r="F16" i="1"/>
  <c r="D13" i="1"/>
  <c r="C13" i="1"/>
  <c r="B13" i="1"/>
  <c r="F12" i="1"/>
  <c r="F11" i="1" s="1"/>
  <c r="D11" i="1"/>
  <c r="C11" i="1"/>
  <c r="B11" i="1"/>
  <c r="F9" i="1"/>
  <c r="F8" i="1"/>
  <c r="D6" i="1"/>
  <c r="C6" i="1"/>
  <c r="B6" i="1"/>
  <c r="B35" i="1" l="1"/>
  <c r="F10" i="1"/>
  <c r="F14" i="1"/>
  <c r="B5" i="1"/>
  <c r="B4" i="1" s="1"/>
  <c r="F30" i="1"/>
  <c r="F28" i="1" s="1"/>
  <c r="F18" i="1"/>
  <c r="F42" i="1"/>
  <c r="C5" i="1"/>
  <c r="F34" i="1"/>
  <c r="F31" i="1" s="1"/>
  <c r="F48" i="1"/>
  <c r="F52" i="1"/>
  <c r="F51" i="1" s="1"/>
  <c r="F40" i="1"/>
  <c r="F39" i="1" s="1"/>
  <c r="F44" i="1"/>
  <c r="D5" i="1"/>
  <c r="D4" i="1" s="1"/>
  <c r="F7" i="1"/>
  <c r="F6" i="1" s="1"/>
  <c r="F15" i="1"/>
  <c r="F19" i="1"/>
  <c r="F23" i="1"/>
  <c r="F22" i="1" s="1"/>
  <c r="F47" i="1"/>
  <c r="F54" i="1"/>
  <c r="F53" i="1" s="1"/>
  <c r="C35" i="1"/>
  <c r="F13" i="1" l="1"/>
  <c r="F5" i="1" s="1"/>
  <c r="F50" i="1"/>
  <c r="F27" i="1"/>
  <c r="F46" i="1"/>
  <c r="F45" i="1" s="1"/>
  <c r="F35" i="1" s="1"/>
  <c r="C4" i="1"/>
  <c r="F25" i="1"/>
  <c r="F24" i="1" s="1"/>
  <c r="F4" i="1" l="1"/>
</calcChain>
</file>

<file path=xl/sharedStrings.xml><?xml version="1.0" encoding="utf-8"?>
<sst xmlns="http://schemas.openxmlformats.org/spreadsheetml/2006/main" count="92" uniqueCount="92">
  <si>
    <t>NJCEP Total</t>
  </si>
  <si>
    <t>Program/Budget Line</t>
  </si>
  <si>
    <t>Total Budget</t>
  </si>
  <si>
    <t>Actual Expenses as of
12-31-16</t>
  </si>
  <si>
    <t>Estimated Balance of Budget
FY17</t>
  </si>
  <si>
    <t>Total NJCEP</t>
  </si>
  <si>
    <t xml:space="preserve">      EE Programs</t>
  </si>
  <si>
    <t xml:space="preserve">          Res EE Programs</t>
  </si>
  <si>
    <t xml:space="preserve">              HVAC</t>
  </si>
  <si>
    <t xml:space="preserve">              RNC</t>
  </si>
  <si>
    <t xml:space="preserve">              EE Products</t>
  </si>
  <si>
    <t xml:space="preserve">              HPwES</t>
  </si>
  <si>
    <t xml:space="preserve">          Res Low Income</t>
  </si>
  <si>
    <t xml:space="preserve">              Comfort Partners</t>
  </si>
  <si>
    <t xml:space="preserve">          C&amp;I EE Programs</t>
  </si>
  <si>
    <t xml:space="preserve">              C&amp;I NC</t>
  </si>
  <si>
    <t xml:space="preserve">              C&amp;I EB</t>
  </si>
  <si>
    <t xml:space="preserve">              P4P NC</t>
  </si>
  <si>
    <t xml:space="preserve">              P4P EB</t>
  </si>
  <si>
    <t xml:space="preserve">              LGEA</t>
  </si>
  <si>
    <t xml:space="preserve">              DI</t>
  </si>
  <si>
    <t xml:space="preserve">              LEUP</t>
  </si>
  <si>
    <t xml:space="preserve">              Custom C&amp;I Pilot</t>
  </si>
  <si>
    <t xml:space="preserve">          State Facilities Initiative</t>
  </si>
  <si>
    <t xml:space="preserve">              State Facilities Initiative</t>
  </si>
  <si>
    <t xml:space="preserve">      Distributed Energy Resources</t>
  </si>
  <si>
    <t xml:space="preserve">              CHP/Fuel Cell</t>
  </si>
  <si>
    <t xml:space="preserve">              RE Storage</t>
  </si>
  <si>
    <t xml:space="preserve">              Microgrids</t>
  </si>
  <si>
    <t xml:space="preserve">      RE Programs</t>
  </si>
  <si>
    <t xml:space="preserve">              Offshore Wind</t>
  </si>
  <si>
    <t xml:space="preserve">              SREC Registration</t>
  </si>
  <si>
    <t xml:space="preserve">      EDA Programs</t>
  </si>
  <si>
    <t xml:space="preserve">              CEMF</t>
  </si>
  <si>
    <t xml:space="preserve">              GGF</t>
  </si>
  <si>
    <t xml:space="preserve">              LSCHP Solicitation</t>
  </si>
  <si>
    <t xml:space="preserve">      Planning and Administration</t>
  </si>
  <si>
    <t xml:space="preserve">          BPU Program Administration</t>
  </si>
  <si>
    <t xml:space="preserve">              BPU Program Administration</t>
  </si>
  <si>
    <t xml:space="preserve">              Program Transition</t>
  </si>
  <si>
    <t xml:space="preserve">          Marketing (w/CEP website)</t>
  </si>
  <si>
    <t xml:space="preserve">              New Marketing Contract</t>
  </si>
  <si>
    <t xml:space="preserve">              Interim Marketing</t>
  </si>
  <si>
    <t xml:space="preserve">          Program Evaluation/Analysis</t>
  </si>
  <si>
    <t xml:space="preserve">              Program Evaluation</t>
  </si>
  <si>
    <t xml:space="preserve">              CEEEP</t>
  </si>
  <si>
    <t xml:space="preserve">          Outreach and Education</t>
  </si>
  <si>
    <t xml:space="preserve">              Sustainable Jersey</t>
  </si>
  <si>
    <t xml:space="preserve">              NJIT Learning Center</t>
  </si>
  <si>
    <t xml:space="preserve">              Rutgers LESS</t>
  </si>
  <si>
    <t xml:space="preserve">              NJCERN</t>
  </si>
  <si>
    <t xml:space="preserve">              PA Outreach</t>
  </si>
  <si>
    <t xml:space="preserve">          Sponsorships</t>
  </si>
  <si>
    <t xml:space="preserve">              Sponsorships</t>
  </si>
  <si>
    <t xml:space="preserve">      TRUE Grant</t>
  </si>
  <si>
    <t xml:space="preserve">              TRUE Grant</t>
  </si>
  <si>
    <t>Commitments at 12-31-16</t>
  </si>
  <si>
    <t>Actual Expenses plus Commmitments</t>
  </si>
  <si>
    <t xml:space="preserve"> </t>
  </si>
  <si>
    <t>SREC</t>
  </si>
  <si>
    <r>
      <t>CHP-Fuel Cell: Large and Small -</t>
    </r>
    <r>
      <rPr>
        <i/>
        <sz val="12"/>
        <color indexed="8"/>
        <rFont val="Calibri"/>
        <family val="2"/>
      </rPr>
      <t xml:space="preserve"> Completed Installations</t>
    </r>
  </si>
  <si>
    <r>
      <t xml:space="preserve">Large Energy Users Program - </t>
    </r>
    <r>
      <rPr>
        <i/>
        <sz val="12"/>
        <rFont val="Calibri"/>
        <family val="2"/>
      </rPr>
      <t>Approved FEEPs</t>
    </r>
  </si>
  <si>
    <r>
      <t xml:space="preserve">Direct Install - </t>
    </r>
    <r>
      <rPr>
        <i/>
        <sz val="12"/>
        <rFont val="Calibri"/>
        <family val="2"/>
      </rPr>
      <t>Applications Completed</t>
    </r>
  </si>
  <si>
    <r>
      <t xml:space="preserve">Local Government Energy Audit - </t>
    </r>
    <r>
      <rPr>
        <i/>
        <sz val="12"/>
        <rFont val="Calibri"/>
        <family val="2"/>
      </rPr>
      <t>Audits Rebated</t>
    </r>
  </si>
  <si>
    <r>
      <t xml:space="preserve">Pay-for Performance - </t>
    </r>
    <r>
      <rPr>
        <i/>
        <sz val="12"/>
        <rFont val="Calibri"/>
        <family val="2"/>
      </rPr>
      <t>M&amp;V Reports Completed</t>
    </r>
  </si>
  <si>
    <r>
      <t xml:space="preserve">Pay-for Performance - </t>
    </r>
    <r>
      <rPr>
        <i/>
        <sz val="12"/>
        <rFont val="Calibri"/>
        <family val="2"/>
      </rPr>
      <t>Approved Energy Reduction Plans</t>
    </r>
  </si>
  <si>
    <r>
      <t xml:space="preserve">Pay-for Performance New Construction - </t>
    </r>
    <r>
      <rPr>
        <i/>
        <sz val="12"/>
        <rFont val="Calibri"/>
        <family val="2"/>
      </rPr>
      <t>Commissioning Reports Completed</t>
    </r>
  </si>
  <si>
    <r>
      <t xml:space="preserve">Pay-for Performance New Construction - </t>
    </r>
    <r>
      <rPr>
        <i/>
        <sz val="12"/>
        <rFont val="Calibri"/>
        <family val="2"/>
      </rPr>
      <t>As-Built Energy Reduction Plans Completed</t>
    </r>
  </si>
  <si>
    <r>
      <t xml:space="preserve">Pay-for Performance New Construction - </t>
    </r>
    <r>
      <rPr>
        <i/>
        <sz val="12"/>
        <rFont val="Calibri"/>
        <family val="2"/>
      </rPr>
      <t>Proposed ERP Approvals</t>
    </r>
  </si>
  <si>
    <r>
      <t xml:space="preserve">C&amp;I Retrofit - </t>
    </r>
    <r>
      <rPr>
        <i/>
        <sz val="12"/>
        <rFont val="Calibri"/>
        <family val="2"/>
      </rPr>
      <t>Applications Completed</t>
    </r>
  </si>
  <si>
    <r>
      <t xml:space="preserve">C&amp;I New Construction - </t>
    </r>
    <r>
      <rPr>
        <i/>
        <sz val="12"/>
        <rFont val="Calibri"/>
        <family val="2"/>
      </rPr>
      <t>Applications Completed</t>
    </r>
  </si>
  <si>
    <t>C&amp;I Programs</t>
  </si>
  <si>
    <r>
      <t xml:space="preserve">EE Products - </t>
    </r>
    <r>
      <rPr>
        <i/>
        <sz val="12"/>
        <rFont val="Calibri"/>
        <family val="2"/>
      </rPr>
      <t>Appliances Recycled</t>
    </r>
  </si>
  <si>
    <r>
      <t xml:space="preserve">EE Products - </t>
    </r>
    <r>
      <rPr>
        <i/>
        <sz val="12"/>
        <rFont val="Calibri"/>
        <family val="2"/>
      </rPr>
      <t>Lighting Completions</t>
    </r>
  </si>
  <si>
    <r>
      <t xml:space="preserve">EE Products - </t>
    </r>
    <r>
      <rPr>
        <i/>
        <sz val="12"/>
        <rFont val="Calibri"/>
        <family val="2"/>
      </rPr>
      <t>Refrigerator Completions</t>
    </r>
  </si>
  <si>
    <r>
      <t xml:space="preserve">EE Products - </t>
    </r>
    <r>
      <rPr>
        <i/>
        <sz val="12"/>
        <rFont val="Calibri"/>
        <family val="2"/>
      </rPr>
      <t>Dryer Completions</t>
    </r>
  </si>
  <si>
    <r>
      <t xml:space="preserve">EE Products - </t>
    </r>
    <r>
      <rPr>
        <i/>
        <sz val="12"/>
        <rFont val="Calibri"/>
        <family val="2"/>
      </rPr>
      <t>Washer Completions</t>
    </r>
  </si>
  <si>
    <r>
      <t xml:space="preserve">Res HVAC - </t>
    </r>
    <r>
      <rPr>
        <i/>
        <sz val="12"/>
        <rFont val="Calibri"/>
        <family val="2"/>
      </rPr>
      <t>WARM Completions</t>
    </r>
  </si>
  <si>
    <r>
      <t xml:space="preserve">Res HVAC - </t>
    </r>
    <r>
      <rPr>
        <i/>
        <sz val="12"/>
        <rFont val="Calibri"/>
        <family val="2"/>
      </rPr>
      <t>COOL Completions</t>
    </r>
  </si>
  <si>
    <t>RNC Completions</t>
  </si>
  <si>
    <t>RNC Enrollments</t>
  </si>
  <si>
    <r>
      <t>HPwES -</t>
    </r>
    <r>
      <rPr>
        <i/>
        <sz val="12"/>
        <rFont val="Calibri"/>
        <family val="2"/>
      </rPr>
      <t xml:space="preserve"> Tier 3 Completions</t>
    </r>
  </si>
  <si>
    <t>Residential Programs</t>
  </si>
  <si>
    <t>FY17 YTD</t>
  </si>
  <si>
    <t>FY16</t>
  </si>
  <si>
    <t>FY15</t>
  </si>
  <si>
    <t>Metric</t>
  </si>
  <si>
    <t>Program Results</t>
  </si>
  <si>
    <r>
      <t xml:space="preserve">Pay-for Performance - </t>
    </r>
    <r>
      <rPr>
        <i/>
        <sz val="12"/>
        <rFont val="Calibri"/>
        <family val="2"/>
      </rPr>
      <t xml:space="preserve">Installations Completed </t>
    </r>
  </si>
  <si>
    <r>
      <t xml:space="preserve">SRP - </t>
    </r>
    <r>
      <rPr>
        <i/>
        <sz val="12"/>
        <rFont val="Calibri"/>
        <family val="2"/>
      </rPr>
      <t xml:space="preserve">New Acceptances </t>
    </r>
  </si>
  <si>
    <r>
      <t xml:space="preserve">SRP - </t>
    </r>
    <r>
      <rPr>
        <i/>
        <sz val="12"/>
        <rFont val="Calibri"/>
        <family val="2"/>
      </rPr>
      <t xml:space="preserve">Installed Projects </t>
    </r>
  </si>
  <si>
    <t>2Q FY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</si>
</sst>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indexed="8"/>
      <name val="Calibri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5" fillId="0" borderId="0">
      <alignment vertical="top"/>
    </xf>
    <xf numFmtId="0" fontId="5" fillId="0" borderId="0"/>
  </cellStyleXfs>
  <cellXfs count="6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/>
    <xf numFmtId="164" fontId="1" fillId="4" borderId="4" xfId="0" applyNumberFormat="1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0" fontId="0" fillId="0" borderId="4" xfId="0" applyBorder="1"/>
    <xf numFmtId="164" fontId="0" fillId="0" borderId="4" xfId="0" applyNumberFormat="1" applyFill="1" applyBorder="1"/>
    <xf numFmtId="164" fontId="0" fillId="0" borderId="4" xfId="0" applyNumberFormat="1" applyBorder="1"/>
    <xf numFmtId="0" fontId="0" fillId="0" borderId="4" xfId="0" applyFill="1" applyBorder="1"/>
    <xf numFmtId="0" fontId="0" fillId="0" borderId="0" xfId="0" applyBorder="1"/>
    <xf numFmtId="8" fontId="2" fillId="0" borderId="0" xfId="0" applyNumberFormat="1" applyFont="1" applyFill="1" applyBorder="1" applyAlignment="1">
      <alignment horizontal="center" vertical="center"/>
    </xf>
    <xf numFmtId="8" fontId="2" fillId="3" borderId="4" xfId="0" applyNumberFormat="1" applyFont="1" applyFill="1" applyBorder="1" applyAlignment="1">
      <alignment horizontal="center" vertical="center" wrapText="1"/>
    </xf>
    <xf numFmtId="8" fontId="1" fillId="4" borderId="4" xfId="0" applyNumberFormat="1" applyFont="1" applyFill="1" applyBorder="1"/>
    <xf numFmtId="8" fontId="1" fillId="2" borderId="4" xfId="0" applyNumberFormat="1" applyFont="1" applyFill="1" applyBorder="1"/>
    <xf numFmtId="8" fontId="2" fillId="3" borderId="4" xfId="0" applyNumberFormat="1" applyFont="1" applyFill="1" applyBorder="1"/>
    <xf numFmtId="8" fontId="0" fillId="0" borderId="4" xfId="0" applyNumberFormat="1" applyFill="1" applyBorder="1"/>
    <xf numFmtId="8" fontId="0" fillId="0" borderId="0" xfId="0" applyNumberFormat="1" applyBorder="1"/>
    <xf numFmtId="8" fontId="0" fillId="0" borderId="0" xfId="0" applyNumberFormat="1"/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3" fontId="7" fillId="5" borderId="4" xfId="2" applyNumberFormat="1" applyFont="1" applyFill="1" applyBorder="1" applyAlignment="1">
      <alignment horizontal="right" vertical="center"/>
    </xf>
    <xf numFmtId="3" fontId="7" fillId="0" borderId="4" xfId="1" applyNumberFormat="1" applyFont="1" applyBorder="1" applyAlignment="1">
      <alignment horizontal="right"/>
    </xf>
    <xf numFmtId="0" fontId="7" fillId="0" borderId="4" xfId="1" applyFont="1" applyBorder="1"/>
    <xf numFmtId="3" fontId="7" fillId="5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/>
    </xf>
    <xf numFmtId="0" fontId="9" fillId="0" borderId="0" xfId="2" applyFont="1" applyBorder="1" applyAlignment="1"/>
    <xf numFmtId="3" fontId="9" fillId="0" borderId="4" xfId="2" applyNumberFormat="1" applyFont="1" applyBorder="1" applyAlignment="1">
      <alignment horizontal="right"/>
    </xf>
    <xf numFmtId="0" fontId="9" fillId="0" borderId="4" xfId="2" applyFont="1" applyBorder="1" applyAlignment="1"/>
    <xf numFmtId="3" fontId="7" fillId="0" borderId="4" xfId="3" applyNumberFormat="1" applyFont="1" applyFill="1" applyBorder="1" applyAlignment="1">
      <alignment horizontal="right" wrapText="1"/>
    </xf>
    <xf numFmtId="0" fontId="7" fillId="0" borderId="4" xfId="3" applyFont="1" applyFill="1" applyBorder="1" applyAlignment="1">
      <alignment wrapText="1"/>
    </xf>
    <xf numFmtId="3" fontId="7" fillId="0" borderId="4" xfId="4" applyNumberFormat="1" applyFont="1" applyBorder="1" applyAlignment="1">
      <alignment horizontal="right"/>
    </xf>
    <xf numFmtId="0" fontId="7" fillId="0" borderId="4" xfId="4" applyFont="1" applyBorder="1"/>
    <xf numFmtId="3" fontId="7" fillId="0" borderId="0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3" fontId="7" fillId="0" borderId="4" xfId="2" applyNumberFormat="1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3" fontId="13" fillId="0" borderId="4" xfId="4" applyNumberFormat="1" applyFont="1" applyFill="1" applyBorder="1" applyAlignment="1">
      <alignment horizontal="right"/>
    </xf>
    <xf numFmtId="0" fontId="14" fillId="0" borderId="0" xfId="1" applyFont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right"/>
    </xf>
    <xf numFmtId="0" fontId="16" fillId="0" borderId="0" xfId="1" applyFont="1" applyBorder="1" applyAlignment="1">
      <alignment horizontal="right"/>
    </xf>
  </cellXfs>
  <cellStyles count="5">
    <cellStyle name="Normal" xfId="0" builtinId="0"/>
    <cellStyle name="Normal 3 4" xfId="2"/>
    <cellStyle name="Normal 4" xfId="1"/>
    <cellStyle name="Normal_NRDC Budget and Incentives 000112a" xfId="3"/>
    <cellStyle name="Normal_RepBud200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G%20Employee%20Data/Ambrosio/Mikes%20Clients/FY16%20Revised%20Budgets/BPURpt_NJCEP_4QFY2015_DATA_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G%20Employee%20Data/Ambrosio/Mikes%20Clients/FY16%20Revised%20Budgets/NJCEP%20Savings%20%20Metrics%20Report%20-%204QFY16%20-%20201611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G%20Employee%20Data/Ambrosio/Mikes%20Clients/FY17%20Revised%20budget/SRP-2015%20and%202016%20Volumes%201-11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 Data Sheet"/>
      <sheetName val="Budget Groups"/>
      <sheetName val="Monthly Report Printout"/>
      <sheetName val="Expenses Vs Budgets_NJCEP"/>
      <sheetName val="Expenses Vs Budgets_EE"/>
      <sheetName val="Expenses Vs Budgets_CHP"/>
      <sheetName val="Expenses Vs Budgets_RE"/>
      <sheetName val="Expenses Vs Budgets_EDA"/>
      <sheetName val="Expenses Vs Budgets_NJCEP Admin"/>
      <sheetName val="Expenses Vs Budgets_TRUE"/>
      <sheetName val="Expenses by CC NJCEP"/>
      <sheetName val="Expenses by CC EE Programs"/>
      <sheetName val="Expenses by CC CHP Programs"/>
      <sheetName val="Expenses by CC RE Programs"/>
      <sheetName val="Expenses by CC EDA Programs"/>
      <sheetName val="Expenses by CC NJCEP Admin"/>
      <sheetName val="Expense by CC TRUE Grant"/>
      <sheetName val="Tracking Metrics_NJCEP"/>
      <sheetName val="Electric Savings vs Goals_NJCEP"/>
      <sheetName val="Gas Savings vs Goals_NJCEP"/>
      <sheetName val="Electric Savings_NJCEP"/>
      <sheetName val="Electric Generation_NJCEP"/>
      <sheetName val="Gas Savings_NJCEP"/>
      <sheetName val="Emissions Reductions_NJCEP"/>
      <sheetName val="Notes_Cover"/>
      <sheetName val="Notes and Definition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B13">
            <v>4559013</v>
          </cell>
        </row>
        <row r="14">
          <cell r="B14">
            <v>23250</v>
          </cell>
        </row>
        <row r="15">
          <cell r="B15">
            <v>10364</v>
          </cell>
        </row>
        <row r="17">
          <cell r="B17">
            <v>6363</v>
          </cell>
        </row>
        <row r="55">
          <cell r="B55">
            <v>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Savings vs Goals_NJCEP"/>
      <sheetName val="Gas Savings vs Goals_NJCEP"/>
      <sheetName val="Electric Savings - 4QFY16"/>
      <sheetName val="Electric Generation - 4QFY16"/>
      <sheetName val="Gas &amp; Other Fuel Sav - 4QFY16"/>
      <sheetName val="Emissions Reductions - 4QFY16"/>
      <sheetName val="Program Metrics - 4QFY16"/>
      <sheetName val="E Savings Data - Mar-Jun 2016"/>
      <sheetName val="HW E Savings Data - 3QFY16"/>
      <sheetName val="E Savings Data - 2QFY16"/>
      <sheetName val="TRC Electric Savings - 4QFY16"/>
      <sheetName val="E Gen Data - Jan-Feb 2016"/>
      <sheetName val="E Gen Data - Mar-Jun 2016"/>
      <sheetName val="HW Gen Data - 3QFY16"/>
      <sheetName val="E Gen Data - 2QFY16"/>
      <sheetName val="G Savings Data - Mar-Jun 2016"/>
      <sheetName val="O Fuel Sav Data - Mar-Jun 2016"/>
      <sheetName val="HW Gas Savings Data - 3QFY16"/>
      <sheetName val="TRC Gas&amp;Other Fuel Sav - 4QFY16"/>
      <sheetName val="G Savings Data - 2QFY16"/>
      <sheetName val="Metrics Data - 2QFY16"/>
      <sheetName val="Metrics Data - Jan-Feb 2016"/>
      <sheetName val="Metrics Data - Mar-Jun 2016"/>
      <sheetName val="TRC Program Metrics - 4QFY16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B13">
            <v>2106934</v>
          </cell>
        </row>
        <row r="14">
          <cell r="B14">
            <v>13844</v>
          </cell>
        </row>
        <row r="15">
          <cell r="B15">
            <v>3248</v>
          </cell>
        </row>
        <row r="16">
          <cell r="B16">
            <v>6338</v>
          </cell>
        </row>
        <row r="18">
          <cell r="B18">
            <v>5815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15">
          <cell r="K15">
            <v>23623</v>
          </cell>
        </row>
      </sheetData>
      <sheetData sheetId="1">
        <row r="16">
          <cell r="B16">
            <v>19760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58"/>
  <sheetViews>
    <sheetView tabSelected="1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F38" sqref="F38"/>
    </sheetView>
  </sheetViews>
  <sheetFormatPr defaultRowHeight="14.4" x14ac:dyDescent="0.3"/>
  <cols>
    <col min="1" max="1" width="32.88671875" customWidth="1"/>
    <col min="2" max="2" width="16.88671875" customWidth="1"/>
    <col min="3" max="4" width="14.5546875" customWidth="1"/>
    <col min="5" max="5" width="16.44140625" customWidth="1"/>
    <col min="6" max="6" width="16.88671875" style="23" customWidth="1"/>
  </cols>
  <sheetData>
    <row r="1" spans="1:6" x14ac:dyDescent="0.3">
      <c r="A1" s="1"/>
      <c r="B1" s="54"/>
      <c r="C1" s="54"/>
      <c r="D1" s="2"/>
      <c r="E1" s="2"/>
      <c r="F1" s="16"/>
    </row>
    <row r="2" spans="1:6" x14ac:dyDescent="0.3">
      <c r="A2" s="1" t="s">
        <v>91</v>
      </c>
      <c r="B2" s="55" t="s">
        <v>0</v>
      </c>
      <c r="C2" s="56"/>
      <c r="D2" s="56"/>
      <c r="E2" s="56"/>
      <c r="F2" s="57"/>
    </row>
    <row r="3" spans="1:6" ht="43.2" x14ac:dyDescent="0.3">
      <c r="A3" s="3" t="s">
        <v>1</v>
      </c>
      <c r="B3" s="3" t="s">
        <v>2</v>
      </c>
      <c r="C3" s="3" t="s">
        <v>3</v>
      </c>
      <c r="D3" s="3" t="s">
        <v>56</v>
      </c>
      <c r="E3" s="4" t="s">
        <v>57</v>
      </c>
      <c r="F3" s="17" t="s">
        <v>4</v>
      </c>
    </row>
    <row r="4" spans="1:6" x14ac:dyDescent="0.3">
      <c r="A4" s="5" t="s">
        <v>5</v>
      </c>
      <c r="B4" s="6">
        <f t="shared" ref="B4:C4" si="0">B5+B24+B28+B31+B35+B53</f>
        <v>374850366.87583333</v>
      </c>
      <c r="C4" s="6">
        <f t="shared" si="0"/>
        <v>86584999.161388889</v>
      </c>
      <c r="D4" s="6">
        <f t="shared" ref="D4" si="1">D5+D24+D28+D31+D35+D53</f>
        <v>142262265.5</v>
      </c>
      <c r="E4" s="6">
        <f t="shared" ref="E4:F4" si="2">E5+E24+E28+E31+E35+E53</f>
        <v>228847264.66138884</v>
      </c>
      <c r="F4" s="18">
        <f t="shared" si="2"/>
        <v>146003102.21444446</v>
      </c>
    </row>
    <row r="5" spans="1:6" x14ac:dyDescent="0.3">
      <c r="A5" s="7" t="s">
        <v>6</v>
      </c>
      <c r="B5" s="8">
        <f>B6+B11+B13+B22</f>
        <v>288856162.24000001</v>
      </c>
      <c r="C5" s="8">
        <f t="shared" ref="C5" si="3">C6+C11+C13+C22</f>
        <v>70211348.86388889</v>
      </c>
      <c r="D5" s="8">
        <f t="shared" ref="D5" si="4">D6+D11+D13+D22</f>
        <v>97923585.5</v>
      </c>
      <c r="E5" s="8">
        <f t="shared" ref="E5:F5" si="5">E6+E11+E13+E22</f>
        <v>168134934.36388886</v>
      </c>
      <c r="F5" s="19">
        <f t="shared" si="5"/>
        <v>120721227.87611112</v>
      </c>
    </row>
    <row r="6" spans="1:6" x14ac:dyDescent="0.3">
      <c r="A6" s="9" t="s">
        <v>7</v>
      </c>
      <c r="B6" s="10">
        <f>SUM(B7:B10)</f>
        <v>89108990.909999996</v>
      </c>
      <c r="C6" s="10">
        <f t="shared" ref="C6" si="6">SUM(C7:C10)</f>
        <v>28033514.641666666</v>
      </c>
      <c r="D6" s="10">
        <f t="shared" ref="D6" si="7">SUM(D7:D10)</f>
        <v>15342472.41</v>
      </c>
      <c r="E6" s="10">
        <f t="shared" ref="E6:F6" si="8">SUM(E7:E10)</f>
        <v>43375987.051666662</v>
      </c>
      <c r="F6" s="20">
        <f t="shared" si="8"/>
        <v>45733003.858333334</v>
      </c>
    </row>
    <row r="7" spans="1:6" x14ac:dyDescent="0.3">
      <c r="A7" s="11" t="s">
        <v>8</v>
      </c>
      <c r="B7" s="12">
        <v>13947000</v>
      </c>
      <c r="C7" s="12">
        <v>5264389.9486111114</v>
      </c>
      <c r="D7" s="12">
        <v>0</v>
      </c>
      <c r="E7" s="13">
        <f>C7+D7</f>
        <v>5264389.9486111114</v>
      </c>
      <c r="F7" s="21">
        <f>B7-E7</f>
        <v>8682610.0513888896</v>
      </c>
    </row>
    <row r="8" spans="1:6" x14ac:dyDescent="0.3">
      <c r="A8" s="11" t="s">
        <v>9</v>
      </c>
      <c r="B8" s="12">
        <v>19428037.5</v>
      </c>
      <c r="C8" s="12">
        <v>3698345.9491666667</v>
      </c>
      <c r="D8" s="12">
        <v>9742472.4100000001</v>
      </c>
      <c r="E8" s="13">
        <f t="shared" ref="E8:E10" si="9">C8+D8</f>
        <v>13440818.359166667</v>
      </c>
      <c r="F8" s="21">
        <f>B8-E8</f>
        <v>5987219.1408333331</v>
      </c>
    </row>
    <row r="9" spans="1:6" x14ac:dyDescent="0.3">
      <c r="A9" s="11" t="s">
        <v>10</v>
      </c>
      <c r="B9" s="12">
        <v>24532000.000000004</v>
      </c>
      <c r="C9" s="12">
        <v>8261308.9155555554</v>
      </c>
      <c r="D9" s="12">
        <v>0</v>
      </c>
      <c r="E9" s="13">
        <f t="shared" si="9"/>
        <v>8261308.9155555554</v>
      </c>
      <c r="F9" s="21">
        <f>B9-E9</f>
        <v>16270691.084444448</v>
      </c>
    </row>
    <row r="10" spans="1:6" x14ac:dyDescent="0.3">
      <c r="A10" s="11" t="s">
        <v>11</v>
      </c>
      <c r="B10" s="12">
        <v>31201953.41</v>
      </c>
      <c r="C10" s="12">
        <v>10809469.828333333</v>
      </c>
      <c r="D10" s="12">
        <v>5600000</v>
      </c>
      <c r="E10" s="13">
        <f t="shared" si="9"/>
        <v>16409469.828333333</v>
      </c>
      <c r="F10" s="21">
        <f>B10-E10</f>
        <v>14792483.581666667</v>
      </c>
    </row>
    <row r="11" spans="1:6" x14ac:dyDescent="0.3">
      <c r="A11" s="9" t="s">
        <v>12</v>
      </c>
      <c r="B11" s="10">
        <f>B12</f>
        <v>30000000</v>
      </c>
      <c r="C11" s="10">
        <f t="shared" ref="C11:F11" si="10">C12</f>
        <v>16708402.16</v>
      </c>
      <c r="D11" s="10">
        <f t="shared" si="10"/>
        <v>0</v>
      </c>
      <c r="E11" s="10">
        <f t="shared" si="10"/>
        <v>16708402.16</v>
      </c>
      <c r="F11" s="20">
        <f t="shared" si="10"/>
        <v>13291597.84</v>
      </c>
    </row>
    <row r="12" spans="1:6" x14ac:dyDescent="0.3">
      <c r="A12" s="11" t="s">
        <v>13</v>
      </c>
      <c r="B12" s="13">
        <v>30000000</v>
      </c>
      <c r="C12" s="13">
        <v>16708402.16</v>
      </c>
      <c r="D12" s="13"/>
      <c r="E12" s="13">
        <f>C12+D12</f>
        <v>16708402.16</v>
      </c>
      <c r="F12" s="21">
        <f>B12-E12</f>
        <v>13291597.84</v>
      </c>
    </row>
    <row r="13" spans="1:6" x14ac:dyDescent="0.3">
      <c r="A13" s="9" t="s">
        <v>14</v>
      </c>
      <c r="B13" s="10">
        <f>SUM(B14:B21)</f>
        <v>162247171.33000001</v>
      </c>
      <c r="C13" s="10">
        <f>SUM(C14:C21)</f>
        <v>25469432.062222224</v>
      </c>
      <c r="D13" s="10">
        <f t="shared" ref="D13:F13" si="11">SUM(D14:D21)</f>
        <v>75081113.090000004</v>
      </c>
      <c r="E13" s="10">
        <f t="shared" si="11"/>
        <v>100550545.15222222</v>
      </c>
      <c r="F13" s="20">
        <f t="shared" si="11"/>
        <v>61696626.177777782</v>
      </c>
    </row>
    <row r="14" spans="1:6" x14ac:dyDescent="0.3">
      <c r="A14" s="11" t="s">
        <v>15</v>
      </c>
      <c r="B14" s="13">
        <v>3902244.07</v>
      </c>
      <c r="C14" s="13">
        <v>1290911.4699999997</v>
      </c>
      <c r="D14" s="13">
        <v>993406.55</v>
      </c>
      <c r="E14" s="13">
        <f t="shared" ref="E14:E21" si="12">C14+D14</f>
        <v>2284318.0199999996</v>
      </c>
      <c r="F14" s="21">
        <f t="shared" ref="F14:F21" si="13">B14-E14</f>
        <v>1617926.0500000003</v>
      </c>
    </row>
    <row r="15" spans="1:6" x14ac:dyDescent="0.3">
      <c r="A15" s="11" t="s">
        <v>16</v>
      </c>
      <c r="B15" s="13">
        <v>51178338.380000003</v>
      </c>
      <c r="C15" s="13">
        <v>11392836.70138889</v>
      </c>
      <c r="D15" s="13">
        <v>25474255.93</v>
      </c>
      <c r="E15" s="13">
        <f t="shared" si="12"/>
        <v>36867092.631388888</v>
      </c>
      <c r="F15" s="21">
        <f t="shared" si="13"/>
        <v>14311245.748611115</v>
      </c>
    </row>
    <row r="16" spans="1:6" x14ac:dyDescent="0.3">
      <c r="A16" s="11" t="s">
        <v>17</v>
      </c>
      <c r="B16" s="13">
        <v>15353068.380000001</v>
      </c>
      <c r="C16" s="13">
        <v>3398850.8538888888</v>
      </c>
      <c r="D16" s="13">
        <v>11337457.49</v>
      </c>
      <c r="E16" s="13">
        <f t="shared" si="12"/>
        <v>14736308.34388889</v>
      </c>
      <c r="F16" s="21">
        <f t="shared" si="13"/>
        <v>616760.03611111082</v>
      </c>
    </row>
    <row r="17" spans="1:6" x14ac:dyDescent="0.3">
      <c r="A17" s="11" t="s">
        <v>18</v>
      </c>
      <c r="B17" s="13">
        <v>37685532.700000003</v>
      </c>
      <c r="C17" s="13">
        <v>2699816.4780555554</v>
      </c>
      <c r="D17" s="13">
        <v>22914452.879999999</v>
      </c>
      <c r="E17" s="13">
        <f t="shared" si="12"/>
        <v>25614269.358055554</v>
      </c>
      <c r="F17" s="21">
        <f t="shared" si="13"/>
        <v>12071263.341944449</v>
      </c>
    </row>
    <row r="18" spans="1:6" x14ac:dyDescent="0.3">
      <c r="A18" s="11" t="s">
        <v>19</v>
      </c>
      <c r="B18" s="13">
        <v>3129801.9999999995</v>
      </c>
      <c r="C18" s="13">
        <v>1035201.5566666665</v>
      </c>
      <c r="D18" s="13">
        <v>399465.02</v>
      </c>
      <c r="E18" s="13">
        <f t="shared" si="12"/>
        <v>1434666.5766666667</v>
      </c>
      <c r="F18" s="21">
        <f t="shared" si="13"/>
        <v>1695135.4233333329</v>
      </c>
    </row>
    <row r="19" spans="1:6" x14ac:dyDescent="0.3">
      <c r="A19" s="11" t="s">
        <v>20</v>
      </c>
      <c r="B19" s="13">
        <v>28657079.400000002</v>
      </c>
      <c r="C19" s="13">
        <v>524668.40499999991</v>
      </c>
      <c r="D19" s="13">
        <v>6756829.1600000001</v>
      </c>
      <c r="E19" s="13">
        <f t="shared" si="12"/>
        <v>7281497.5650000004</v>
      </c>
      <c r="F19" s="21">
        <f t="shared" si="13"/>
        <v>21375581.835000001</v>
      </c>
    </row>
    <row r="20" spans="1:6" x14ac:dyDescent="0.3">
      <c r="A20" s="11" t="s">
        <v>21</v>
      </c>
      <c r="B20" s="13">
        <v>20141106.399999999</v>
      </c>
      <c r="C20" s="13">
        <v>5047111.4372222219</v>
      </c>
      <c r="D20" s="13">
        <v>7205246.0599999996</v>
      </c>
      <c r="E20" s="13">
        <f t="shared" si="12"/>
        <v>12252357.497222222</v>
      </c>
      <c r="F20" s="21">
        <f t="shared" si="13"/>
        <v>7888748.9027777761</v>
      </c>
    </row>
    <row r="21" spans="1:6" x14ac:dyDescent="0.3">
      <c r="A21" s="11" t="s">
        <v>22</v>
      </c>
      <c r="B21" s="13">
        <v>2200000</v>
      </c>
      <c r="C21" s="13">
        <v>80035.16</v>
      </c>
      <c r="D21" s="13">
        <v>0</v>
      </c>
      <c r="E21" s="13">
        <f t="shared" si="12"/>
        <v>80035.16</v>
      </c>
      <c r="F21" s="21">
        <f t="shared" si="13"/>
        <v>2119964.84</v>
      </c>
    </row>
    <row r="22" spans="1:6" x14ac:dyDescent="0.3">
      <c r="A22" s="9" t="s">
        <v>23</v>
      </c>
      <c r="B22" s="10">
        <f>B23</f>
        <v>7500000</v>
      </c>
      <c r="C22" s="10">
        <f t="shared" ref="C22:F22" si="14">C23</f>
        <v>0</v>
      </c>
      <c r="D22" s="10">
        <f t="shared" si="14"/>
        <v>7500000</v>
      </c>
      <c r="E22" s="10">
        <f t="shared" si="14"/>
        <v>7500000</v>
      </c>
      <c r="F22" s="20">
        <f t="shared" si="14"/>
        <v>0</v>
      </c>
    </row>
    <row r="23" spans="1:6" x14ac:dyDescent="0.3">
      <c r="A23" s="11" t="s">
        <v>24</v>
      </c>
      <c r="B23" s="13">
        <v>7500000</v>
      </c>
      <c r="C23" s="13">
        <v>0</v>
      </c>
      <c r="D23" s="13">
        <v>7500000</v>
      </c>
      <c r="E23" s="13">
        <f>C23+D23</f>
        <v>7500000</v>
      </c>
      <c r="F23" s="21">
        <f>B23-E23</f>
        <v>0</v>
      </c>
    </row>
    <row r="24" spans="1:6" x14ac:dyDescent="0.3">
      <c r="A24" s="7" t="s">
        <v>25</v>
      </c>
      <c r="B24" s="8">
        <f>SUM(B25:B27)</f>
        <v>58628288.839999989</v>
      </c>
      <c r="C24" s="8">
        <f>SUM(C25:C27)</f>
        <v>10065119.693333335</v>
      </c>
      <c r="D24" s="8">
        <f t="shared" ref="D24:F24" si="15">SUM(D25:D27)</f>
        <v>34265000</v>
      </c>
      <c r="E24" s="8">
        <f t="shared" si="15"/>
        <v>44330119.693333335</v>
      </c>
      <c r="F24" s="19">
        <f t="shared" si="15"/>
        <v>14298169.146666653</v>
      </c>
    </row>
    <row r="25" spans="1:6" x14ac:dyDescent="0.3">
      <c r="A25" s="11" t="s">
        <v>26</v>
      </c>
      <c r="B25" s="13">
        <v>49802806.79999999</v>
      </c>
      <c r="C25" s="13">
        <v>7327691.4711666675</v>
      </c>
      <c r="D25" s="13">
        <v>31573000</v>
      </c>
      <c r="E25" s="13">
        <f t="shared" ref="E25:E27" si="16">C25+D25</f>
        <v>38900691.47116667</v>
      </c>
      <c r="F25" s="21">
        <f>B25-E25</f>
        <v>10902115.328833319</v>
      </c>
    </row>
    <row r="26" spans="1:6" x14ac:dyDescent="0.3">
      <c r="A26" s="11" t="s">
        <v>27</v>
      </c>
      <c r="B26" s="13">
        <v>7825482.04</v>
      </c>
      <c r="C26" s="13">
        <v>2737428.2221666668</v>
      </c>
      <c r="D26" s="13">
        <v>1692000</v>
      </c>
      <c r="E26" s="13">
        <f t="shared" si="16"/>
        <v>4429428.2221666668</v>
      </c>
      <c r="F26" s="21">
        <f>B26-E26</f>
        <v>3396053.8178333333</v>
      </c>
    </row>
    <row r="27" spans="1:6" x14ac:dyDescent="0.3">
      <c r="A27" s="11" t="s">
        <v>28</v>
      </c>
      <c r="B27" s="13">
        <v>1000000</v>
      </c>
      <c r="C27" s="13">
        <v>0</v>
      </c>
      <c r="D27" s="13">
        <v>1000000</v>
      </c>
      <c r="E27" s="13">
        <f t="shared" si="16"/>
        <v>1000000</v>
      </c>
      <c r="F27" s="21">
        <f>B27-E27</f>
        <v>0</v>
      </c>
    </row>
    <row r="28" spans="1:6" x14ac:dyDescent="0.3">
      <c r="A28" s="7" t="s">
        <v>29</v>
      </c>
      <c r="B28" s="8">
        <f>SUM(B29:B30)</f>
        <v>2449999.9958333336</v>
      </c>
      <c r="C28" s="8">
        <f>SUM(C29:C30)</f>
        <v>1174636.9441666666</v>
      </c>
      <c r="D28" s="8">
        <f t="shared" ref="D28:F28" si="17">SUM(D29:D30)</f>
        <v>0</v>
      </c>
      <c r="E28" s="8">
        <f t="shared" si="17"/>
        <v>1174636.9441666666</v>
      </c>
      <c r="F28" s="19">
        <f t="shared" si="17"/>
        <v>1275363.051666667</v>
      </c>
    </row>
    <row r="29" spans="1:6" x14ac:dyDescent="0.3">
      <c r="A29" s="11" t="s">
        <v>30</v>
      </c>
      <c r="B29" s="13">
        <v>450000</v>
      </c>
      <c r="C29" s="13">
        <v>0</v>
      </c>
      <c r="D29" s="13"/>
      <c r="E29" s="13">
        <f t="shared" ref="E29:E30" si="18">C29+D29</f>
        <v>0</v>
      </c>
      <c r="F29" s="21">
        <f>B29-E29</f>
        <v>450000</v>
      </c>
    </row>
    <row r="30" spans="1:6" x14ac:dyDescent="0.3">
      <c r="A30" s="11" t="s">
        <v>31</v>
      </c>
      <c r="B30" s="13">
        <v>1999999.9958333336</v>
      </c>
      <c r="C30" s="13">
        <v>1174636.9441666666</v>
      </c>
      <c r="D30" s="13"/>
      <c r="E30" s="13">
        <f t="shared" si="18"/>
        <v>1174636.9441666666</v>
      </c>
      <c r="F30" s="21">
        <f>B30-E30</f>
        <v>825363.05166666699</v>
      </c>
    </row>
    <row r="31" spans="1:6" x14ac:dyDescent="0.3">
      <c r="A31" s="7" t="s">
        <v>32</v>
      </c>
      <c r="B31" s="8">
        <f>SUM(B32:B34)</f>
        <v>10294671.800000001</v>
      </c>
      <c r="C31" s="8">
        <f>SUM(C32:C34)</f>
        <v>0</v>
      </c>
      <c r="D31" s="8">
        <f t="shared" ref="D31:F31" si="19">SUM(D32:D34)</f>
        <v>9123680</v>
      </c>
      <c r="E31" s="8">
        <f t="shared" si="19"/>
        <v>9123680</v>
      </c>
      <c r="F31" s="19">
        <f t="shared" si="19"/>
        <v>1170991.7999999998</v>
      </c>
    </row>
    <row r="32" spans="1:6" x14ac:dyDescent="0.3">
      <c r="A32" s="11" t="s">
        <v>33</v>
      </c>
      <c r="B32" s="13">
        <v>4404359.54</v>
      </c>
      <c r="C32" s="13">
        <v>0</v>
      </c>
      <c r="D32" s="13">
        <v>3300000</v>
      </c>
      <c r="E32" s="13">
        <f t="shared" ref="E32:E34" si="20">C32+D32</f>
        <v>3300000</v>
      </c>
      <c r="F32" s="21">
        <f>B32-E32</f>
        <v>1104359.54</v>
      </c>
    </row>
    <row r="33" spans="1:6" x14ac:dyDescent="0.3">
      <c r="A33" s="11" t="s">
        <v>34</v>
      </c>
      <c r="B33" s="13">
        <v>2028395.46</v>
      </c>
      <c r="C33" s="13">
        <v>0</v>
      </c>
      <c r="D33" s="13">
        <v>2000000</v>
      </c>
      <c r="E33" s="13">
        <f t="shared" si="20"/>
        <v>2000000</v>
      </c>
      <c r="F33" s="21">
        <f>B33-E33</f>
        <v>28395.459999999963</v>
      </c>
    </row>
    <row r="34" spans="1:6" x14ac:dyDescent="0.3">
      <c r="A34" s="11" t="s">
        <v>35</v>
      </c>
      <c r="B34" s="13">
        <v>3861916.8</v>
      </c>
      <c r="C34" s="13">
        <v>0</v>
      </c>
      <c r="D34" s="13">
        <v>3823680</v>
      </c>
      <c r="E34" s="13">
        <f t="shared" si="20"/>
        <v>3823680</v>
      </c>
      <c r="F34" s="21">
        <f>B34-E34</f>
        <v>38236.799999999814</v>
      </c>
    </row>
    <row r="35" spans="1:6" x14ac:dyDescent="0.3">
      <c r="A35" s="7" t="s">
        <v>36</v>
      </c>
      <c r="B35" s="8">
        <f>B36+B39+B42+B45+B51</f>
        <v>14621244</v>
      </c>
      <c r="C35" s="8">
        <f>C36+C39+C42+C45+C51</f>
        <v>1842562.4</v>
      </c>
      <c r="D35" s="8">
        <f t="shared" ref="D35:F35" si="21">D36+D39+D42+D45+D51</f>
        <v>950000</v>
      </c>
      <c r="E35" s="8">
        <f t="shared" si="21"/>
        <v>2792562.4000000004</v>
      </c>
      <c r="F35" s="19">
        <f t="shared" si="21"/>
        <v>11828681.600000001</v>
      </c>
    </row>
    <row r="36" spans="1:6" x14ac:dyDescent="0.3">
      <c r="A36" s="9" t="s">
        <v>37</v>
      </c>
      <c r="B36" s="10">
        <f>SUM(B37:B38)</f>
        <v>2400000</v>
      </c>
      <c r="C36" s="10">
        <f>SUM(C37:C38)</f>
        <v>0</v>
      </c>
      <c r="D36" s="10">
        <f t="shared" ref="D36:F36" si="22">SUM(D37:D38)</f>
        <v>0</v>
      </c>
      <c r="E36" s="13">
        <f t="shared" ref="E36:E38" si="23">C36+D36</f>
        <v>0</v>
      </c>
      <c r="F36" s="20">
        <f t="shared" si="22"/>
        <v>2400000</v>
      </c>
    </row>
    <row r="37" spans="1:6" x14ac:dyDescent="0.3">
      <c r="A37" s="14" t="s">
        <v>38</v>
      </c>
      <c r="B37" s="13">
        <v>2400000</v>
      </c>
      <c r="C37" s="13">
        <v>0</v>
      </c>
      <c r="D37" s="13"/>
      <c r="E37" s="13">
        <f t="shared" si="23"/>
        <v>0</v>
      </c>
      <c r="F37" s="21">
        <f>B37-E37</f>
        <v>2400000</v>
      </c>
    </row>
    <row r="38" spans="1:6" x14ac:dyDescent="0.3">
      <c r="A38" s="14" t="s">
        <v>39</v>
      </c>
      <c r="B38" s="12">
        <v>0</v>
      </c>
      <c r="C38" s="12">
        <v>0</v>
      </c>
      <c r="D38" s="12">
        <v>0</v>
      </c>
      <c r="E38" s="13">
        <f t="shared" si="23"/>
        <v>0</v>
      </c>
      <c r="F38" s="21">
        <f>B38-E38</f>
        <v>0</v>
      </c>
    </row>
    <row r="39" spans="1:6" x14ac:dyDescent="0.3">
      <c r="A39" s="9" t="s">
        <v>40</v>
      </c>
      <c r="B39" s="10">
        <f t="shared" ref="B39:C39" si="24">SUM(B40:B41)</f>
        <v>3750000</v>
      </c>
      <c r="C39" s="10">
        <f t="shared" si="24"/>
        <v>232511.59</v>
      </c>
      <c r="D39" s="10">
        <f t="shared" ref="D39:F39" si="25">SUM(D40:D41)</f>
        <v>0</v>
      </c>
      <c r="E39" s="10">
        <f t="shared" si="25"/>
        <v>232511.59</v>
      </c>
      <c r="F39" s="20">
        <f t="shared" si="25"/>
        <v>3517488.41</v>
      </c>
    </row>
    <row r="40" spans="1:6" x14ac:dyDescent="0.3">
      <c r="A40" s="14" t="s">
        <v>41</v>
      </c>
      <c r="B40" s="13">
        <v>3000000</v>
      </c>
      <c r="C40" s="13">
        <v>0</v>
      </c>
      <c r="D40" s="13"/>
      <c r="E40" s="13">
        <f t="shared" ref="E40:E41" si="26">C40+D40</f>
        <v>0</v>
      </c>
      <c r="F40" s="21">
        <f>B40-E40</f>
        <v>3000000</v>
      </c>
    </row>
    <row r="41" spans="1:6" x14ac:dyDescent="0.3">
      <c r="A41" s="14" t="s">
        <v>42</v>
      </c>
      <c r="B41" s="13">
        <v>750000</v>
      </c>
      <c r="C41" s="13">
        <v>232511.59</v>
      </c>
      <c r="D41" s="13"/>
      <c r="E41" s="13">
        <f t="shared" si="26"/>
        <v>232511.59</v>
      </c>
      <c r="F41" s="21">
        <f>B41-E41</f>
        <v>517488.41000000003</v>
      </c>
    </row>
    <row r="42" spans="1:6" x14ac:dyDescent="0.3">
      <c r="A42" s="9" t="s">
        <v>43</v>
      </c>
      <c r="B42" s="10">
        <f t="shared" ref="B42:C42" si="27">SUM(B43:B44)</f>
        <v>4500000</v>
      </c>
      <c r="C42" s="10">
        <f t="shared" si="27"/>
        <v>352841.69</v>
      </c>
      <c r="D42" s="10">
        <f t="shared" ref="D42:F42" si="28">SUM(D43:D44)</f>
        <v>0</v>
      </c>
      <c r="E42" s="10">
        <f t="shared" si="28"/>
        <v>352841.69</v>
      </c>
      <c r="F42" s="20">
        <f t="shared" si="28"/>
        <v>4147158.31</v>
      </c>
    </row>
    <row r="43" spans="1:6" x14ac:dyDescent="0.3">
      <c r="A43" s="14" t="s">
        <v>44</v>
      </c>
      <c r="B43" s="13">
        <v>3200000</v>
      </c>
      <c r="C43" s="13">
        <v>0</v>
      </c>
      <c r="D43" s="13"/>
      <c r="E43" s="13">
        <f t="shared" ref="E43:E44" si="29">C43+D43</f>
        <v>0</v>
      </c>
      <c r="F43" s="21">
        <f>B43-E43</f>
        <v>3200000</v>
      </c>
    </row>
    <row r="44" spans="1:6" x14ac:dyDescent="0.3">
      <c r="A44" s="14" t="s">
        <v>45</v>
      </c>
      <c r="B44" s="13">
        <v>1300000</v>
      </c>
      <c r="C44" s="13">
        <v>352841.69</v>
      </c>
      <c r="D44" s="13"/>
      <c r="E44" s="13">
        <f t="shared" si="29"/>
        <v>352841.69</v>
      </c>
      <c r="F44" s="21">
        <f>B44-E44</f>
        <v>947158.31</v>
      </c>
    </row>
    <row r="45" spans="1:6" x14ac:dyDescent="0.3">
      <c r="A45" s="9" t="s">
        <v>46</v>
      </c>
      <c r="B45" s="10">
        <f>SUM(B46:B50)</f>
        <v>3921244</v>
      </c>
      <c r="C45" s="10">
        <f>SUM(C46:C50)</f>
        <v>1257209.1199999999</v>
      </c>
      <c r="D45" s="10">
        <f t="shared" ref="D45:F45" si="30">SUM(D46:D50)</f>
        <v>950000</v>
      </c>
      <c r="E45" s="10">
        <f t="shared" si="30"/>
        <v>2207209.12</v>
      </c>
      <c r="F45" s="20">
        <f t="shared" si="30"/>
        <v>1714034.8800000001</v>
      </c>
    </row>
    <row r="46" spans="1:6" x14ac:dyDescent="0.3">
      <c r="A46" s="14" t="s">
        <v>47</v>
      </c>
      <c r="B46" s="13">
        <v>500000</v>
      </c>
      <c r="C46" s="13">
        <v>0</v>
      </c>
      <c r="D46" s="13">
        <v>500000</v>
      </c>
      <c r="E46" s="13">
        <f t="shared" ref="E46:E49" si="31">C46+D46</f>
        <v>500000</v>
      </c>
      <c r="F46" s="21">
        <f>B46-E46</f>
        <v>0</v>
      </c>
    </row>
    <row r="47" spans="1:6" x14ac:dyDescent="0.3">
      <c r="A47" s="14" t="s">
        <v>48</v>
      </c>
      <c r="B47" s="13">
        <v>300000</v>
      </c>
      <c r="C47" s="13">
        <v>0</v>
      </c>
      <c r="D47" s="13">
        <v>300000</v>
      </c>
      <c r="E47" s="13">
        <f t="shared" si="31"/>
        <v>300000</v>
      </c>
      <c r="F47" s="21">
        <f>B47-E47</f>
        <v>0</v>
      </c>
    </row>
    <row r="48" spans="1:6" x14ac:dyDescent="0.3">
      <c r="A48" s="14" t="s">
        <v>49</v>
      </c>
      <c r="B48" s="13">
        <v>175000</v>
      </c>
      <c r="C48" s="13">
        <v>0</v>
      </c>
      <c r="D48" s="13">
        <v>150000</v>
      </c>
      <c r="E48" s="13">
        <f t="shared" si="31"/>
        <v>150000</v>
      </c>
      <c r="F48" s="21">
        <f>B48-E48</f>
        <v>25000</v>
      </c>
    </row>
    <row r="49" spans="1:6" x14ac:dyDescent="0.3">
      <c r="A49" s="14" t="s">
        <v>50</v>
      </c>
      <c r="B49" s="13">
        <v>46244</v>
      </c>
      <c r="C49" s="13">
        <v>86136.41</v>
      </c>
      <c r="D49" s="13">
        <v>0</v>
      </c>
      <c r="E49" s="13">
        <f t="shared" si="31"/>
        <v>86136.41</v>
      </c>
      <c r="F49" s="21">
        <f>B49-E49</f>
        <v>-39892.410000000003</v>
      </c>
    </row>
    <row r="50" spans="1:6" x14ac:dyDescent="0.3">
      <c r="A50" s="14" t="s">
        <v>51</v>
      </c>
      <c r="B50" s="13">
        <v>2900000</v>
      </c>
      <c r="C50" s="13">
        <v>1171072.71</v>
      </c>
      <c r="D50" s="13"/>
      <c r="E50" s="13">
        <f>C50+D50</f>
        <v>1171072.71</v>
      </c>
      <c r="F50" s="21">
        <f>B50-E50</f>
        <v>1728927.29</v>
      </c>
    </row>
    <row r="51" spans="1:6" x14ac:dyDescent="0.3">
      <c r="A51" s="9" t="s">
        <v>52</v>
      </c>
      <c r="B51" s="10">
        <f>B52</f>
        <v>50000</v>
      </c>
      <c r="C51" s="10">
        <f t="shared" ref="C51:F51" si="32">C52</f>
        <v>0</v>
      </c>
      <c r="D51" s="10">
        <f t="shared" si="32"/>
        <v>0</v>
      </c>
      <c r="E51" s="10">
        <f t="shared" si="32"/>
        <v>0</v>
      </c>
      <c r="F51" s="20">
        <f t="shared" si="32"/>
        <v>50000</v>
      </c>
    </row>
    <row r="52" spans="1:6" x14ac:dyDescent="0.3">
      <c r="A52" s="14" t="s">
        <v>53</v>
      </c>
      <c r="B52" s="13">
        <v>50000</v>
      </c>
      <c r="C52" s="13">
        <v>0</v>
      </c>
      <c r="D52" s="13"/>
      <c r="E52" s="13">
        <f>C52+D52</f>
        <v>0</v>
      </c>
      <c r="F52" s="21">
        <f>B52-E52</f>
        <v>50000</v>
      </c>
    </row>
    <row r="53" spans="1:6" x14ac:dyDescent="0.3">
      <c r="A53" s="7" t="s">
        <v>54</v>
      </c>
      <c r="B53" s="8">
        <f>B54</f>
        <v>0</v>
      </c>
      <c r="C53" s="8">
        <f>C54</f>
        <v>3291331.26</v>
      </c>
      <c r="D53" s="8">
        <f t="shared" ref="D53:F53" si="33">D54</f>
        <v>0</v>
      </c>
      <c r="E53" s="8">
        <f t="shared" si="33"/>
        <v>3291331.26</v>
      </c>
      <c r="F53" s="19">
        <f t="shared" si="33"/>
        <v>-3291331.26</v>
      </c>
    </row>
    <row r="54" spans="1:6" x14ac:dyDescent="0.3">
      <c r="A54" s="11" t="s">
        <v>55</v>
      </c>
      <c r="B54" s="13">
        <v>0</v>
      </c>
      <c r="C54" s="13">
        <v>3291331.26</v>
      </c>
      <c r="D54" s="13"/>
      <c r="E54" s="13">
        <f>C54+D54</f>
        <v>3291331.26</v>
      </c>
      <c r="F54" s="21">
        <f>B54-E54</f>
        <v>-3291331.26</v>
      </c>
    </row>
    <row r="55" spans="1:6" s="15" customFormat="1" x14ac:dyDescent="0.3">
      <c r="F55" s="22"/>
    </row>
    <row r="56" spans="1:6" s="15" customFormat="1" x14ac:dyDescent="0.3">
      <c r="F56" s="22"/>
    </row>
    <row r="57" spans="1:6" s="15" customFormat="1" x14ac:dyDescent="0.3">
      <c r="F57" s="22"/>
    </row>
    <row r="58" spans="1:6" s="15" customFormat="1" x14ac:dyDescent="0.3">
      <c r="F58" s="22"/>
    </row>
  </sheetData>
  <mergeCells count="2">
    <mergeCell ref="B1:C1"/>
    <mergeCell ref="B2:F2"/>
  </mergeCells>
  <printOptions horizontalCentered="1"/>
  <pageMargins left="0.2" right="0.2" top="0.5" bottom="0.5" header="0.3" footer="0.3"/>
  <pageSetup scale="60" orientation="landscape" r:id="rId1"/>
  <ignoredErrors>
    <ignoredError sqref="F11 F13:F48 E11:E54 F50:F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>
      <selection sqref="A1:D33"/>
    </sheetView>
  </sheetViews>
  <sheetFormatPr defaultColWidth="8.88671875" defaultRowHeight="14.4" customHeight="1" x14ac:dyDescent="0.3"/>
  <cols>
    <col min="1" max="1" width="64.6640625" style="24" customWidth="1"/>
    <col min="2" max="3" width="16" style="25" customWidth="1"/>
    <col min="4" max="4" width="13.88671875" style="24" customWidth="1"/>
    <col min="5" max="243" width="8.88671875" style="24"/>
    <col min="244" max="244" width="70.88671875" style="24" customWidth="1"/>
    <col min="245" max="245" width="77.88671875" style="24" customWidth="1"/>
    <col min="246" max="251" width="8.88671875" style="24"/>
    <col min="252" max="252" width="5.6640625" style="24" customWidth="1"/>
    <col min="253" max="499" width="8.88671875" style="24"/>
    <col min="500" max="500" width="70.88671875" style="24" customWidth="1"/>
    <col min="501" max="501" width="77.88671875" style="24" customWidth="1"/>
    <col min="502" max="507" width="8.88671875" style="24"/>
    <col min="508" max="508" width="5.6640625" style="24" customWidth="1"/>
    <col min="509" max="755" width="8.88671875" style="24"/>
    <col min="756" max="756" width="70.88671875" style="24" customWidth="1"/>
    <col min="757" max="757" width="77.88671875" style="24" customWidth="1"/>
    <col min="758" max="763" width="8.88671875" style="24"/>
    <col min="764" max="764" width="5.6640625" style="24" customWidth="1"/>
    <col min="765" max="1011" width="8.88671875" style="24"/>
    <col min="1012" max="1012" width="70.88671875" style="24" customWidth="1"/>
    <col min="1013" max="1013" width="77.88671875" style="24" customWidth="1"/>
    <col min="1014" max="1019" width="8.88671875" style="24"/>
    <col min="1020" max="1020" width="5.6640625" style="24" customWidth="1"/>
    <col min="1021" max="1267" width="8.88671875" style="24"/>
    <col min="1268" max="1268" width="70.88671875" style="24" customWidth="1"/>
    <col min="1269" max="1269" width="77.88671875" style="24" customWidth="1"/>
    <col min="1270" max="1275" width="8.88671875" style="24"/>
    <col min="1276" max="1276" width="5.6640625" style="24" customWidth="1"/>
    <col min="1277" max="1523" width="8.88671875" style="24"/>
    <col min="1524" max="1524" width="70.88671875" style="24" customWidth="1"/>
    <col min="1525" max="1525" width="77.88671875" style="24" customWidth="1"/>
    <col min="1526" max="1531" width="8.88671875" style="24"/>
    <col min="1532" max="1532" width="5.6640625" style="24" customWidth="1"/>
    <col min="1533" max="1779" width="8.88671875" style="24"/>
    <col min="1780" max="1780" width="70.88671875" style="24" customWidth="1"/>
    <col min="1781" max="1781" width="77.88671875" style="24" customWidth="1"/>
    <col min="1782" max="1787" width="8.88671875" style="24"/>
    <col min="1788" max="1788" width="5.6640625" style="24" customWidth="1"/>
    <col min="1789" max="2035" width="8.88671875" style="24"/>
    <col min="2036" max="2036" width="70.88671875" style="24" customWidth="1"/>
    <col min="2037" max="2037" width="77.88671875" style="24" customWidth="1"/>
    <col min="2038" max="2043" width="8.88671875" style="24"/>
    <col min="2044" max="2044" width="5.6640625" style="24" customWidth="1"/>
    <col min="2045" max="2291" width="8.88671875" style="24"/>
    <col min="2292" max="2292" width="70.88671875" style="24" customWidth="1"/>
    <col min="2293" max="2293" width="77.88671875" style="24" customWidth="1"/>
    <col min="2294" max="2299" width="8.88671875" style="24"/>
    <col min="2300" max="2300" width="5.6640625" style="24" customWidth="1"/>
    <col min="2301" max="2547" width="8.88671875" style="24"/>
    <col min="2548" max="2548" width="70.88671875" style="24" customWidth="1"/>
    <col min="2549" max="2549" width="77.88671875" style="24" customWidth="1"/>
    <col min="2550" max="2555" width="8.88671875" style="24"/>
    <col min="2556" max="2556" width="5.6640625" style="24" customWidth="1"/>
    <col min="2557" max="2803" width="8.88671875" style="24"/>
    <col min="2804" max="2804" width="70.88671875" style="24" customWidth="1"/>
    <col min="2805" max="2805" width="77.88671875" style="24" customWidth="1"/>
    <col min="2806" max="2811" width="8.88671875" style="24"/>
    <col min="2812" max="2812" width="5.6640625" style="24" customWidth="1"/>
    <col min="2813" max="3059" width="8.88671875" style="24"/>
    <col min="3060" max="3060" width="70.88671875" style="24" customWidth="1"/>
    <col min="3061" max="3061" width="77.88671875" style="24" customWidth="1"/>
    <col min="3062" max="3067" width="8.88671875" style="24"/>
    <col min="3068" max="3068" width="5.6640625" style="24" customWidth="1"/>
    <col min="3069" max="3315" width="8.88671875" style="24"/>
    <col min="3316" max="3316" width="70.88671875" style="24" customWidth="1"/>
    <col min="3317" max="3317" width="77.88671875" style="24" customWidth="1"/>
    <col min="3318" max="3323" width="8.88671875" style="24"/>
    <col min="3324" max="3324" width="5.6640625" style="24" customWidth="1"/>
    <col min="3325" max="3571" width="8.88671875" style="24"/>
    <col min="3572" max="3572" width="70.88671875" style="24" customWidth="1"/>
    <col min="3573" max="3573" width="77.88671875" style="24" customWidth="1"/>
    <col min="3574" max="3579" width="8.88671875" style="24"/>
    <col min="3580" max="3580" width="5.6640625" style="24" customWidth="1"/>
    <col min="3581" max="3827" width="8.88671875" style="24"/>
    <col min="3828" max="3828" width="70.88671875" style="24" customWidth="1"/>
    <col min="3829" max="3829" width="77.88671875" style="24" customWidth="1"/>
    <col min="3830" max="3835" width="8.88671875" style="24"/>
    <col min="3836" max="3836" width="5.6640625" style="24" customWidth="1"/>
    <col min="3837" max="4083" width="8.88671875" style="24"/>
    <col min="4084" max="4084" width="70.88671875" style="24" customWidth="1"/>
    <col min="4085" max="4085" width="77.88671875" style="24" customWidth="1"/>
    <col min="4086" max="4091" width="8.88671875" style="24"/>
    <col min="4092" max="4092" width="5.6640625" style="24" customWidth="1"/>
    <col min="4093" max="4339" width="8.88671875" style="24"/>
    <col min="4340" max="4340" width="70.88671875" style="24" customWidth="1"/>
    <col min="4341" max="4341" width="77.88671875" style="24" customWidth="1"/>
    <col min="4342" max="4347" width="8.88671875" style="24"/>
    <col min="4348" max="4348" width="5.6640625" style="24" customWidth="1"/>
    <col min="4349" max="4595" width="8.88671875" style="24"/>
    <col min="4596" max="4596" width="70.88671875" style="24" customWidth="1"/>
    <col min="4597" max="4597" width="77.88671875" style="24" customWidth="1"/>
    <col min="4598" max="4603" width="8.88671875" style="24"/>
    <col min="4604" max="4604" width="5.6640625" style="24" customWidth="1"/>
    <col min="4605" max="4851" width="8.88671875" style="24"/>
    <col min="4852" max="4852" width="70.88671875" style="24" customWidth="1"/>
    <col min="4853" max="4853" width="77.88671875" style="24" customWidth="1"/>
    <col min="4854" max="4859" width="8.88671875" style="24"/>
    <col min="4860" max="4860" width="5.6640625" style="24" customWidth="1"/>
    <col min="4861" max="5107" width="8.88671875" style="24"/>
    <col min="5108" max="5108" width="70.88671875" style="24" customWidth="1"/>
    <col min="5109" max="5109" width="77.88671875" style="24" customWidth="1"/>
    <col min="5110" max="5115" width="8.88671875" style="24"/>
    <col min="5116" max="5116" width="5.6640625" style="24" customWidth="1"/>
    <col min="5117" max="5363" width="8.88671875" style="24"/>
    <col min="5364" max="5364" width="70.88671875" style="24" customWidth="1"/>
    <col min="5365" max="5365" width="77.88671875" style="24" customWidth="1"/>
    <col min="5366" max="5371" width="8.88671875" style="24"/>
    <col min="5372" max="5372" width="5.6640625" style="24" customWidth="1"/>
    <col min="5373" max="5619" width="8.88671875" style="24"/>
    <col min="5620" max="5620" width="70.88671875" style="24" customWidth="1"/>
    <col min="5621" max="5621" width="77.88671875" style="24" customWidth="1"/>
    <col min="5622" max="5627" width="8.88671875" style="24"/>
    <col min="5628" max="5628" width="5.6640625" style="24" customWidth="1"/>
    <col min="5629" max="5875" width="8.88671875" style="24"/>
    <col min="5876" max="5876" width="70.88671875" style="24" customWidth="1"/>
    <col min="5877" max="5877" width="77.88671875" style="24" customWidth="1"/>
    <col min="5878" max="5883" width="8.88671875" style="24"/>
    <col min="5884" max="5884" width="5.6640625" style="24" customWidth="1"/>
    <col min="5885" max="6131" width="8.88671875" style="24"/>
    <col min="6132" max="6132" width="70.88671875" style="24" customWidth="1"/>
    <col min="6133" max="6133" width="77.88671875" style="24" customWidth="1"/>
    <col min="6134" max="6139" width="8.88671875" style="24"/>
    <col min="6140" max="6140" width="5.6640625" style="24" customWidth="1"/>
    <col min="6141" max="6387" width="8.88671875" style="24"/>
    <col min="6388" max="6388" width="70.88671875" style="24" customWidth="1"/>
    <col min="6389" max="6389" width="77.88671875" style="24" customWidth="1"/>
    <col min="6390" max="6395" width="8.88671875" style="24"/>
    <col min="6396" max="6396" width="5.6640625" style="24" customWidth="1"/>
    <col min="6397" max="6643" width="8.88671875" style="24"/>
    <col min="6644" max="6644" width="70.88671875" style="24" customWidth="1"/>
    <col min="6645" max="6645" width="77.88671875" style="24" customWidth="1"/>
    <col min="6646" max="6651" width="8.88671875" style="24"/>
    <col min="6652" max="6652" width="5.6640625" style="24" customWidth="1"/>
    <col min="6653" max="6899" width="8.88671875" style="24"/>
    <col min="6900" max="6900" width="70.88671875" style="24" customWidth="1"/>
    <col min="6901" max="6901" width="77.88671875" style="24" customWidth="1"/>
    <col min="6902" max="6907" width="8.88671875" style="24"/>
    <col min="6908" max="6908" width="5.6640625" style="24" customWidth="1"/>
    <col min="6909" max="7155" width="8.88671875" style="24"/>
    <col min="7156" max="7156" width="70.88671875" style="24" customWidth="1"/>
    <col min="7157" max="7157" width="77.88671875" style="24" customWidth="1"/>
    <col min="7158" max="7163" width="8.88671875" style="24"/>
    <col min="7164" max="7164" width="5.6640625" style="24" customWidth="1"/>
    <col min="7165" max="7411" width="8.88671875" style="24"/>
    <col min="7412" max="7412" width="70.88671875" style="24" customWidth="1"/>
    <col min="7413" max="7413" width="77.88671875" style="24" customWidth="1"/>
    <col min="7414" max="7419" width="8.88671875" style="24"/>
    <col min="7420" max="7420" width="5.6640625" style="24" customWidth="1"/>
    <col min="7421" max="7667" width="8.88671875" style="24"/>
    <col min="7668" max="7668" width="70.88671875" style="24" customWidth="1"/>
    <col min="7669" max="7669" width="77.88671875" style="24" customWidth="1"/>
    <col min="7670" max="7675" width="8.88671875" style="24"/>
    <col min="7676" max="7676" width="5.6640625" style="24" customWidth="1"/>
    <col min="7677" max="7923" width="8.88671875" style="24"/>
    <col min="7924" max="7924" width="70.88671875" style="24" customWidth="1"/>
    <col min="7925" max="7925" width="77.88671875" style="24" customWidth="1"/>
    <col min="7926" max="7931" width="8.88671875" style="24"/>
    <col min="7932" max="7932" width="5.6640625" style="24" customWidth="1"/>
    <col min="7933" max="8179" width="8.88671875" style="24"/>
    <col min="8180" max="8180" width="70.88671875" style="24" customWidth="1"/>
    <col min="8181" max="8181" width="77.88671875" style="24" customWidth="1"/>
    <col min="8182" max="8187" width="8.88671875" style="24"/>
    <col min="8188" max="8188" width="5.6640625" style="24" customWidth="1"/>
    <col min="8189" max="8435" width="8.88671875" style="24"/>
    <col min="8436" max="8436" width="70.88671875" style="24" customWidth="1"/>
    <col min="8437" max="8437" width="77.88671875" style="24" customWidth="1"/>
    <col min="8438" max="8443" width="8.88671875" style="24"/>
    <col min="8444" max="8444" width="5.6640625" style="24" customWidth="1"/>
    <col min="8445" max="8691" width="8.88671875" style="24"/>
    <col min="8692" max="8692" width="70.88671875" style="24" customWidth="1"/>
    <col min="8693" max="8693" width="77.88671875" style="24" customWidth="1"/>
    <col min="8694" max="8699" width="8.88671875" style="24"/>
    <col min="8700" max="8700" width="5.6640625" style="24" customWidth="1"/>
    <col min="8701" max="8947" width="8.88671875" style="24"/>
    <col min="8948" max="8948" width="70.88671875" style="24" customWidth="1"/>
    <col min="8949" max="8949" width="77.88671875" style="24" customWidth="1"/>
    <col min="8950" max="8955" width="8.88671875" style="24"/>
    <col min="8956" max="8956" width="5.6640625" style="24" customWidth="1"/>
    <col min="8957" max="9203" width="8.88671875" style="24"/>
    <col min="9204" max="9204" width="70.88671875" style="24" customWidth="1"/>
    <col min="9205" max="9205" width="77.88671875" style="24" customWidth="1"/>
    <col min="9206" max="9211" width="8.88671875" style="24"/>
    <col min="9212" max="9212" width="5.6640625" style="24" customWidth="1"/>
    <col min="9213" max="9459" width="8.88671875" style="24"/>
    <col min="9460" max="9460" width="70.88671875" style="24" customWidth="1"/>
    <col min="9461" max="9461" width="77.88671875" style="24" customWidth="1"/>
    <col min="9462" max="9467" width="8.88671875" style="24"/>
    <col min="9468" max="9468" width="5.6640625" style="24" customWidth="1"/>
    <col min="9469" max="9715" width="8.88671875" style="24"/>
    <col min="9716" max="9716" width="70.88671875" style="24" customWidth="1"/>
    <col min="9717" max="9717" width="77.88671875" style="24" customWidth="1"/>
    <col min="9718" max="9723" width="8.88671875" style="24"/>
    <col min="9724" max="9724" width="5.6640625" style="24" customWidth="1"/>
    <col min="9725" max="9971" width="8.88671875" style="24"/>
    <col min="9972" max="9972" width="70.88671875" style="24" customWidth="1"/>
    <col min="9973" max="9973" width="77.88671875" style="24" customWidth="1"/>
    <col min="9974" max="9979" width="8.88671875" style="24"/>
    <col min="9980" max="9980" width="5.6640625" style="24" customWidth="1"/>
    <col min="9981" max="10227" width="8.88671875" style="24"/>
    <col min="10228" max="10228" width="70.88671875" style="24" customWidth="1"/>
    <col min="10229" max="10229" width="77.88671875" style="24" customWidth="1"/>
    <col min="10230" max="10235" width="8.88671875" style="24"/>
    <col min="10236" max="10236" width="5.6640625" style="24" customWidth="1"/>
    <col min="10237" max="10483" width="8.88671875" style="24"/>
    <col min="10484" max="10484" width="70.88671875" style="24" customWidth="1"/>
    <col min="10485" max="10485" width="77.88671875" style="24" customWidth="1"/>
    <col min="10486" max="10491" width="8.88671875" style="24"/>
    <col min="10492" max="10492" width="5.6640625" style="24" customWidth="1"/>
    <col min="10493" max="10739" width="8.88671875" style="24"/>
    <col min="10740" max="10740" width="70.88671875" style="24" customWidth="1"/>
    <col min="10741" max="10741" width="77.88671875" style="24" customWidth="1"/>
    <col min="10742" max="10747" width="8.88671875" style="24"/>
    <col min="10748" max="10748" width="5.6640625" style="24" customWidth="1"/>
    <col min="10749" max="10995" width="8.88671875" style="24"/>
    <col min="10996" max="10996" width="70.88671875" style="24" customWidth="1"/>
    <col min="10997" max="10997" width="77.88671875" style="24" customWidth="1"/>
    <col min="10998" max="11003" width="8.88671875" style="24"/>
    <col min="11004" max="11004" width="5.6640625" style="24" customWidth="1"/>
    <col min="11005" max="11251" width="8.88671875" style="24"/>
    <col min="11252" max="11252" width="70.88671875" style="24" customWidth="1"/>
    <col min="11253" max="11253" width="77.88671875" style="24" customWidth="1"/>
    <col min="11254" max="11259" width="8.88671875" style="24"/>
    <col min="11260" max="11260" width="5.6640625" style="24" customWidth="1"/>
    <col min="11261" max="11507" width="8.88671875" style="24"/>
    <col min="11508" max="11508" width="70.88671875" style="24" customWidth="1"/>
    <col min="11509" max="11509" width="77.88671875" style="24" customWidth="1"/>
    <col min="11510" max="11515" width="8.88671875" style="24"/>
    <col min="11516" max="11516" width="5.6640625" style="24" customWidth="1"/>
    <col min="11517" max="11763" width="8.88671875" style="24"/>
    <col min="11764" max="11764" width="70.88671875" style="24" customWidth="1"/>
    <col min="11765" max="11765" width="77.88671875" style="24" customWidth="1"/>
    <col min="11766" max="11771" width="8.88671875" style="24"/>
    <col min="11772" max="11772" width="5.6640625" style="24" customWidth="1"/>
    <col min="11773" max="12019" width="8.88671875" style="24"/>
    <col min="12020" max="12020" width="70.88671875" style="24" customWidth="1"/>
    <col min="12021" max="12021" width="77.88671875" style="24" customWidth="1"/>
    <col min="12022" max="12027" width="8.88671875" style="24"/>
    <col min="12028" max="12028" width="5.6640625" style="24" customWidth="1"/>
    <col min="12029" max="12275" width="8.88671875" style="24"/>
    <col min="12276" max="12276" width="70.88671875" style="24" customWidth="1"/>
    <col min="12277" max="12277" width="77.88671875" style="24" customWidth="1"/>
    <col min="12278" max="12283" width="8.88671875" style="24"/>
    <col min="12284" max="12284" width="5.6640625" style="24" customWidth="1"/>
    <col min="12285" max="12531" width="8.88671875" style="24"/>
    <col min="12532" max="12532" width="70.88671875" style="24" customWidth="1"/>
    <col min="12533" max="12533" width="77.88671875" style="24" customWidth="1"/>
    <col min="12534" max="12539" width="8.88671875" style="24"/>
    <col min="12540" max="12540" width="5.6640625" style="24" customWidth="1"/>
    <col min="12541" max="12787" width="8.88671875" style="24"/>
    <col min="12788" max="12788" width="70.88671875" style="24" customWidth="1"/>
    <col min="12789" max="12789" width="77.88671875" style="24" customWidth="1"/>
    <col min="12790" max="12795" width="8.88671875" style="24"/>
    <col min="12796" max="12796" width="5.6640625" style="24" customWidth="1"/>
    <col min="12797" max="13043" width="8.88671875" style="24"/>
    <col min="13044" max="13044" width="70.88671875" style="24" customWidth="1"/>
    <col min="13045" max="13045" width="77.88671875" style="24" customWidth="1"/>
    <col min="13046" max="13051" width="8.88671875" style="24"/>
    <col min="13052" max="13052" width="5.6640625" style="24" customWidth="1"/>
    <col min="13053" max="13299" width="8.88671875" style="24"/>
    <col min="13300" max="13300" width="70.88671875" style="24" customWidth="1"/>
    <col min="13301" max="13301" width="77.88671875" style="24" customWidth="1"/>
    <col min="13302" max="13307" width="8.88671875" style="24"/>
    <col min="13308" max="13308" width="5.6640625" style="24" customWidth="1"/>
    <col min="13309" max="13555" width="8.88671875" style="24"/>
    <col min="13556" max="13556" width="70.88671875" style="24" customWidth="1"/>
    <col min="13557" max="13557" width="77.88671875" style="24" customWidth="1"/>
    <col min="13558" max="13563" width="8.88671875" style="24"/>
    <col min="13564" max="13564" width="5.6640625" style="24" customWidth="1"/>
    <col min="13565" max="13811" width="8.88671875" style="24"/>
    <col min="13812" max="13812" width="70.88671875" style="24" customWidth="1"/>
    <col min="13813" max="13813" width="77.88671875" style="24" customWidth="1"/>
    <col min="13814" max="13819" width="8.88671875" style="24"/>
    <col min="13820" max="13820" width="5.6640625" style="24" customWidth="1"/>
    <col min="13821" max="14067" width="8.88671875" style="24"/>
    <col min="14068" max="14068" width="70.88671875" style="24" customWidth="1"/>
    <col min="14069" max="14069" width="77.88671875" style="24" customWidth="1"/>
    <col min="14070" max="14075" width="8.88671875" style="24"/>
    <col min="14076" max="14076" width="5.6640625" style="24" customWidth="1"/>
    <col min="14077" max="14323" width="8.88671875" style="24"/>
    <col min="14324" max="14324" width="70.88671875" style="24" customWidth="1"/>
    <col min="14325" max="14325" width="77.88671875" style="24" customWidth="1"/>
    <col min="14326" max="14331" width="8.88671875" style="24"/>
    <col min="14332" max="14332" width="5.6640625" style="24" customWidth="1"/>
    <col min="14333" max="14579" width="8.88671875" style="24"/>
    <col min="14580" max="14580" width="70.88671875" style="24" customWidth="1"/>
    <col min="14581" max="14581" width="77.88671875" style="24" customWidth="1"/>
    <col min="14582" max="14587" width="8.88671875" style="24"/>
    <col min="14588" max="14588" width="5.6640625" style="24" customWidth="1"/>
    <col min="14589" max="14835" width="8.88671875" style="24"/>
    <col min="14836" max="14836" width="70.88671875" style="24" customWidth="1"/>
    <col min="14837" max="14837" width="77.88671875" style="24" customWidth="1"/>
    <col min="14838" max="14843" width="8.88671875" style="24"/>
    <col min="14844" max="14844" width="5.6640625" style="24" customWidth="1"/>
    <col min="14845" max="15091" width="8.88671875" style="24"/>
    <col min="15092" max="15092" width="70.88671875" style="24" customWidth="1"/>
    <col min="15093" max="15093" width="77.88671875" style="24" customWidth="1"/>
    <col min="15094" max="15099" width="8.88671875" style="24"/>
    <col min="15100" max="15100" width="5.6640625" style="24" customWidth="1"/>
    <col min="15101" max="15347" width="8.88671875" style="24"/>
    <col min="15348" max="15348" width="70.88671875" style="24" customWidth="1"/>
    <col min="15349" max="15349" width="77.88671875" style="24" customWidth="1"/>
    <col min="15350" max="15355" width="8.88671875" style="24"/>
    <col min="15356" max="15356" width="5.6640625" style="24" customWidth="1"/>
    <col min="15357" max="15603" width="8.88671875" style="24"/>
    <col min="15604" max="15604" width="70.88671875" style="24" customWidth="1"/>
    <col min="15605" max="15605" width="77.88671875" style="24" customWidth="1"/>
    <col min="15606" max="15611" width="8.88671875" style="24"/>
    <col min="15612" max="15612" width="5.6640625" style="24" customWidth="1"/>
    <col min="15613" max="15859" width="8.88671875" style="24"/>
    <col min="15860" max="15860" width="70.88671875" style="24" customWidth="1"/>
    <col min="15861" max="15861" width="77.88671875" style="24" customWidth="1"/>
    <col min="15862" max="15867" width="8.88671875" style="24"/>
    <col min="15868" max="15868" width="5.6640625" style="24" customWidth="1"/>
    <col min="15869" max="16115" width="8.88671875" style="24"/>
    <col min="16116" max="16116" width="70.88671875" style="24" customWidth="1"/>
    <col min="16117" max="16117" width="77.88671875" style="24" customWidth="1"/>
    <col min="16118" max="16123" width="8.88671875" style="24"/>
    <col min="16124" max="16124" width="5.6640625" style="24" customWidth="1"/>
    <col min="16125" max="16384" width="8.88671875" style="24"/>
  </cols>
  <sheetData>
    <row r="1" spans="1:4" ht="14.4" customHeight="1" x14ac:dyDescent="0.3">
      <c r="A1" s="58" t="s">
        <v>87</v>
      </c>
      <c r="B1" s="58"/>
      <c r="C1" s="58"/>
      <c r="D1" s="58"/>
    </row>
    <row r="2" spans="1:4" ht="14.4" customHeight="1" x14ac:dyDescent="0.3">
      <c r="A2" s="58"/>
      <c r="B2" s="58"/>
      <c r="C2" s="58"/>
      <c r="D2" s="58"/>
    </row>
    <row r="3" spans="1:4" ht="14.4" customHeight="1" x14ac:dyDescent="0.3">
      <c r="A3" s="59"/>
      <c r="B3" s="60"/>
      <c r="C3" s="60"/>
      <c r="D3" s="60"/>
    </row>
    <row r="4" spans="1:4" s="47" customFormat="1" ht="14.4" customHeight="1" x14ac:dyDescent="0.3">
      <c r="A4" s="53" t="s">
        <v>86</v>
      </c>
      <c r="B4" s="52" t="s">
        <v>85</v>
      </c>
      <c r="C4" s="52" t="s">
        <v>84</v>
      </c>
      <c r="D4" s="51" t="s">
        <v>83</v>
      </c>
    </row>
    <row r="5" spans="1:4" s="47" customFormat="1" ht="14.4" customHeight="1" x14ac:dyDescent="0.3">
      <c r="A5" s="50" t="s">
        <v>82</v>
      </c>
      <c r="B5" s="49"/>
      <c r="C5" s="49"/>
      <c r="D5" s="48"/>
    </row>
    <row r="6" spans="1:4" ht="14.4" customHeight="1" x14ac:dyDescent="0.3">
      <c r="A6" s="45" t="s">
        <v>81</v>
      </c>
      <c r="B6" s="44">
        <v>5290</v>
      </c>
      <c r="C6" s="44">
        <v>4367</v>
      </c>
      <c r="D6" s="28">
        <v>1661</v>
      </c>
    </row>
    <row r="7" spans="1:4" ht="14.4" customHeight="1" x14ac:dyDescent="0.3">
      <c r="A7" s="45" t="s">
        <v>80</v>
      </c>
      <c r="B7" s="44">
        <v>4131</v>
      </c>
      <c r="C7" s="44">
        <v>3334</v>
      </c>
      <c r="D7" s="28">
        <v>4095</v>
      </c>
    </row>
    <row r="8" spans="1:4" ht="14.4" customHeight="1" x14ac:dyDescent="0.3">
      <c r="A8" s="45" t="s">
        <v>79</v>
      </c>
      <c r="B8" s="44">
        <v>2478</v>
      </c>
      <c r="C8" s="44">
        <v>2967</v>
      </c>
      <c r="D8" s="28">
        <v>1628</v>
      </c>
    </row>
    <row r="9" spans="1:4" ht="14.4" customHeight="1" x14ac:dyDescent="0.3">
      <c r="A9" s="45" t="s">
        <v>78</v>
      </c>
      <c r="B9" s="46">
        <v>2335</v>
      </c>
      <c r="C9" s="44">
        <v>3294</v>
      </c>
      <c r="D9" s="28">
        <v>3076</v>
      </c>
    </row>
    <row r="10" spans="1:4" ht="14.4" customHeight="1" x14ac:dyDescent="0.3">
      <c r="A10" s="45" t="s">
        <v>77</v>
      </c>
      <c r="B10" s="46">
        <v>16310</v>
      </c>
      <c r="C10" s="44">
        <v>14219</v>
      </c>
      <c r="D10" s="28">
        <v>7104</v>
      </c>
    </row>
    <row r="11" spans="1:4" ht="14.4" customHeight="1" x14ac:dyDescent="0.3">
      <c r="A11" s="45" t="s">
        <v>76</v>
      </c>
      <c r="B11" s="44">
        <f>'[1]Tracking Metrics_NJCEP'!$B$14</f>
        <v>23250</v>
      </c>
      <c r="C11" s="44">
        <f>'[2]Program Metrics - 4QFY16'!$B$14</f>
        <v>13844</v>
      </c>
      <c r="D11" s="28">
        <v>8543</v>
      </c>
    </row>
    <row r="12" spans="1:4" ht="14.4" customHeight="1" x14ac:dyDescent="0.3">
      <c r="A12" s="45" t="s">
        <v>75</v>
      </c>
      <c r="B12" s="44"/>
      <c r="C12" s="44">
        <f>'[2]Program Metrics - 4QFY16'!$B$15</f>
        <v>3248</v>
      </c>
      <c r="D12" s="28">
        <v>3459</v>
      </c>
    </row>
    <row r="13" spans="1:4" ht="14.4" customHeight="1" x14ac:dyDescent="0.3">
      <c r="A13" s="45" t="s">
        <v>74</v>
      </c>
      <c r="B13" s="44">
        <f>'[1]Tracking Metrics_NJCEP'!$B$17</f>
        <v>6363</v>
      </c>
      <c r="C13" s="44">
        <f>'[2]Program Metrics - 4QFY16'!$B$18</f>
        <v>5815</v>
      </c>
      <c r="D13" s="28">
        <v>4754</v>
      </c>
    </row>
    <row r="14" spans="1:4" ht="14.4" customHeight="1" x14ac:dyDescent="0.3">
      <c r="A14" s="45" t="s">
        <v>73</v>
      </c>
      <c r="B14" s="44">
        <f>'[1]Tracking Metrics_NJCEP'!$B$13</f>
        <v>4559013</v>
      </c>
      <c r="C14" s="44">
        <f>'[2]Program Metrics - 4QFY16'!$B$13</f>
        <v>2106934</v>
      </c>
      <c r="D14" s="28">
        <v>1638603</v>
      </c>
    </row>
    <row r="15" spans="1:4" ht="14.4" customHeight="1" x14ac:dyDescent="0.3">
      <c r="A15" s="45" t="s">
        <v>72</v>
      </c>
      <c r="B15" s="44">
        <f>'[1]Tracking Metrics_NJCEP'!$B$15</f>
        <v>10364</v>
      </c>
      <c r="C15" s="44">
        <f>'[2]Program Metrics - 4QFY16'!$B$16</f>
        <v>6338</v>
      </c>
      <c r="D15" s="28">
        <v>2629</v>
      </c>
    </row>
    <row r="16" spans="1:4" ht="14.4" customHeight="1" x14ac:dyDescent="0.3">
      <c r="A16" s="43"/>
      <c r="B16" s="41"/>
      <c r="C16" s="41"/>
      <c r="D16" s="31"/>
    </row>
    <row r="17" spans="1:4" ht="14.4" customHeight="1" x14ac:dyDescent="0.3">
      <c r="A17" s="42" t="s">
        <v>71</v>
      </c>
      <c r="B17" s="41"/>
      <c r="C17" s="41"/>
      <c r="D17" s="31"/>
    </row>
    <row r="18" spans="1:4" ht="14.4" customHeight="1" x14ac:dyDescent="0.3">
      <c r="A18" s="38" t="s">
        <v>70</v>
      </c>
      <c r="B18" s="37">
        <v>53</v>
      </c>
      <c r="C18" s="37">
        <v>81</v>
      </c>
      <c r="D18" s="28">
        <v>59</v>
      </c>
    </row>
    <row r="19" spans="1:4" ht="14.4" customHeight="1" x14ac:dyDescent="0.3">
      <c r="A19" s="38" t="s">
        <v>69</v>
      </c>
      <c r="B19" s="37">
        <v>3142</v>
      </c>
      <c r="C19" s="37">
        <v>3459</v>
      </c>
      <c r="D19" s="28">
        <v>1324</v>
      </c>
    </row>
    <row r="20" spans="1:4" ht="14.4" customHeight="1" x14ac:dyDescent="0.3">
      <c r="A20" s="38" t="s">
        <v>68</v>
      </c>
      <c r="B20" s="37">
        <v>14</v>
      </c>
      <c r="C20" s="37">
        <v>24</v>
      </c>
      <c r="D20" s="28">
        <v>9</v>
      </c>
    </row>
    <row r="21" spans="1:4" ht="14.4" customHeight="1" x14ac:dyDescent="0.3">
      <c r="A21" s="38" t="s">
        <v>67</v>
      </c>
      <c r="B21" s="37">
        <v>12</v>
      </c>
      <c r="C21" s="37">
        <v>19</v>
      </c>
      <c r="D21" s="28">
        <v>7</v>
      </c>
    </row>
    <row r="22" spans="1:4" ht="14.4" customHeight="1" x14ac:dyDescent="0.3">
      <c r="A22" s="38" t="s">
        <v>66</v>
      </c>
      <c r="B22" s="37">
        <v>7</v>
      </c>
      <c r="C22" s="37">
        <v>10</v>
      </c>
      <c r="D22" s="28">
        <v>7</v>
      </c>
    </row>
    <row r="23" spans="1:4" ht="14.4" customHeight="1" x14ac:dyDescent="0.3">
      <c r="A23" s="38" t="s">
        <v>65</v>
      </c>
      <c r="B23" s="37">
        <v>54</v>
      </c>
      <c r="C23" s="37">
        <v>80</v>
      </c>
      <c r="D23" s="28">
        <v>51</v>
      </c>
    </row>
    <row r="24" spans="1:4" ht="14.4" customHeight="1" x14ac:dyDescent="0.3">
      <c r="A24" s="38" t="s">
        <v>88</v>
      </c>
      <c r="B24" s="37">
        <v>50</v>
      </c>
      <c r="C24" s="37">
        <v>39</v>
      </c>
      <c r="D24" s="28">
        <v>14</v>
      </c>
    </row>
    <row r="25" spans="1:4" s="26" customFormat="1" ht="14.4" customHeight="1" x14ac:dyDescent="0.3">
      <c r="A25" s="38" t="s">
        <v>64</v>
      </c>
      <c r="B25" s="37">
        <v>30</v>
      </c>
      <c r="C25" s="37">
        <v>16</v>
      </c>
      <c r="D25" s="28">
        <v>12</v>
      </c>
    </row>
    <row r="26" spans="1:4" s="26" customFormat="1" ht="14.4" customHeight="1" x14ac:dyDescent="0.3">
      <c r="A26" s="38" t="s">
        <v>63</v>
      </c>
      <c r="B26" s="37">
        <v>246</v>
      </c>
      <c r="C26" s="37">
        <v>229</v>
      </c>
      <c r="D26" s="28">
        <v>113</v>
      </c>
    </row>
    <row r="27" spans="1:4" s="26" customFormat="1" ht="14.4" customHeight="1" x14ac:dyDescent="0.3">
      <c r="A27" s="40" t="s">
        <v>62</v>
      </c>
      <c r="B27" s="39">
        <v>1349</v>
      </c>
      <c r="C27" s="39">
        <v>714</v>
      </c>
      <c r="D27" s="28">
        <v>0</v>
      </c>
    </row>
    <row r="28" spans="1:4" s="26" customFormat="1" ht="14.4" customHeight="1" x14ac:dyDescent="0.3">
      <c r="A28" s="38" t="s">
        <v>61</v>
      </c>
      <c r="B28" s="37">
        <v>10</v>
      </c>
      <c r="C28" s="37">
        <v>7</v>
      </c>
      <c r="D28" s="28">
        <v>2</v>
      </c>
    </row>
    <row r="29" spans="1:4" s="26" customFormat="1" ht="14.4" customHeight="1" x14ac:dyDescent="0.3">
      <c r="A29" s="36" t="s">
        <v>60</v>
      </c>
      <c r="B29" s="35">
        <f>'[1]Tracking Metrics_NJCEP'!$B$55</f>
        <v>5</v>
      </c>
      <c r="C29" s="35">
        <v>5</v>
      </c>
      <c r="D29" s="28">
        <v>9</v>
      </c>
    </row>
    <row r="30" spans="1:4" s="26" customFormat="1" ht="14.4" customHeight="1" x14ac:dyDescent="0.3">
      <c r="A30" s="34"/>
      <c r="B30" s="32"/>
      <c r="C30" s="32"/>
      <c r="D30" s="31"/>
    </row>
    <row r="31" spans="1:4" s="26" customFormat="1" ht="14.4" customHeight="1" x14ac:dyDescent="0.3">
      <c r="A31" s="33" t="s">
        <v>59</v>
      </c>
      <c r="B31" s="32"/>
      <c r="C31" s="32"/>
      <c r="D31" s="31"/>
    </row>
    <row r="32" spans="1:4" s="26" customFormat="1" ht="14.4" customHeight="1" x14ac:dyDescent="0.3">
      <c r="A32" s="30" t="s">
        <v>89</v>
      </c>
      <c r="B32" s="29">
        <v>23860</v>
      </c>
      <c r="C32" s="29">
        <f>'[3]Sheet1 (2)'!$B$16</f>
        <v>19760</v>
      </c>
      <c r="D32" s="28">
        <v>15718</v>
      </c>
    </row>
    <row r="33" spans="1:4" s="26" customFormat="1" ht="14.4" customHeight="1" x14ac:dyDescent="0.3">
      <c r="A33" s="30" t="s">
        <v>90</v>
      </c>
      <c r="B33" s="29">
        <v>17779</v>
      </c>
      <c r="C33" s="29">
        <f>[3]Sheet1!$K$15</f>
        <v>23623</v>
      </c>
      <c r="D33" s="28">
        <v>13496</v>
      </c>
    </row>
    <row r="34" spans="1:4" s="26" customFormat="1" ht="14.4" customHeight="1" x14ac:dyDescent="0.3">
      <c r="B34" s="27"/>
      <c r="C34" s="27"/>
    </row>
    <row r="35" spans="1:4" s="26" customFormat="1" ht="14.4" customHeight="1" x14ac:dyDescent="0.3">
      <c r="A35" s="26" t="s">
        <v>58</v>
      </c>
      <c r="B35" s="27"/>
      <c r="C35" s="27"/>
    </row>
  </sheetData>
  <mergeCells count="2">
    <mergeCell ref="A1:D2"/>
    <mergeCell ref="A3:D3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FY17 Exp v Bud - 6&amp;6 v2</vt:lpstr>
      <vt:lpstr>Program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Ambrosio, Michael</dc:creator>
  <cp:lastModifiedBy>Wetzel, Linda</cp:lastModifiedBy>
  <cp:lastPrinted>2017-02-13T16:49:09Z</cp:lastPrinted>
  <dcterms:created xsi:type="dcterms:W3CDTF">2017-02-03T14:32:17Z</dcterms:created>
  <dcterms:modified xsi:type="dcterms:W3CDTF">2017-02-13T16:50:28Z</dcterms:modified>
</cp:coreProperties>
</file>